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32760" yWindow="32760" windowWidth="20490" windowHeight="7485" tabRatio="946" firstSheet="2" activeTab="2"/>
  </bookViews>
  <sheets>
    <sheet name="BExRepositorySheet" sheetId="1" state="veryHidden" r:id="rId1"/>
    <sheet name="P037" sheetId="3" r:id="rId2"/>
    <sheet name="P058" sheetId="5" r:id="rId3"/>
  </sheets>
  <calcPr calcId="125725"/>
  <customWorkbookViews>
    <customWorkbookView name="Małgorzata Mechocka - Widok osobisty" guid="{0327F68E-FFEA-429D-90F9-1A7154C03650}" mergeInterval="0" personalView="1" maximized="1" xWindow="-8" yWindow="-8" windowWidth="1936" windowHeight="1056" tabRatio="946" activeSheetId="27"/>
    <customWorkbookView name="Monika Chrzanowska - Widok osobisty" guid="{E77B6C4D-67B0-4352-A8F7-9B72648A2DCB}" mergeInterval="0" personalView="1" maximized="1" xWindow="-9" yWindow="-9" windowWidth="1938" windowHeight="1048" tabRatio="946" activeSheetId="7"/>
    <customWorkbookView name="Renata Lasota - Widok osobisty" guid="{EF888661-5C8A-4284-ADB6-9235B415E1B6}" mergeInterval="0" personalView="1" maximized="1" xWindow="-8" yWindow="-8" windowWidth="1040" windowHeight="744" tabRatio="946" activeSheetId="12"/>
    <customWorkbookView name="Elżbieta Michałowska - Widok osobisty" guid="{9B60EE62-3D74-40BE-AF41-37A0E61195C5}" mergeInterval="0" personalView="1" maximized="1" xWindow="-8" yWindow="-8" windowWidth="1616" windowHeight="876" tabRatio="946" activeSheetId="23"/>
    <customWorkbookView name="Małgorzata Małek - Widok osobisty" guid="{8741D8FC-B3E4-43EE-BEBD-0DDAB2CAFA58}" mergeInterval="0" personalView="1" maximized="1" xWindow="-9" yWindow="-9" windowWidth="1938" windowHeight="1050" tabRatio="946" activeSheetId="3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abriela Kamińska - Widok osobisty" guid="{3DDC6CBD-3048-4514-841F-C978A3094759}" mergeInterval="0" personalView="1" maximized="1" xWindow="-8" yWindow="-8" windowWidth="1936" windowHeight="1056" tabRatio="946" activeSheetId="15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7"/>
    <customWorkbookView name="Agnieszka Wujkowska - Widok osobisty" guid="{48E376B6-5F85-4B76-855A-3EF43467A7B2}" mergeInterval="0" personalView="1" maximized="1" xWindow="-8" yWindow="-8" windowWidth="1382" windowHeight="744" tabRatio="946" activeSheetId="29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msobczak - Widok osobisty" guid="{61DC87E1-BC68-42BD-9B4E-FFCC356BF42D}" mergeInterval="0" personalView="1" maximized="1" xWindow="1" yWindow="1" windowWidth="1916" windowHeight="851" tabRatio="946" activeSheetId="9"/>
    <customWorkbookView name="edabrowska - Widok osobisty" guid="{1B509288-2477-4F78-84DB-7449DE696CE3}" mergeInterval="0" personalView="1" maximized="1" xWindow="1" yWindow="1" windowWidth="1916" windowHeight="851" tabRatio="946" activeSheetId="5"/>
    <customWorkbookView name="ifastyn - Widok osobisty" guid="{EE515502-30BF-4984-B1E0-7F57EF90A48C}" mergeInterval="0" personalView="1" maximized="1" xWindow="1" yWindow="1" windowWidth="1916" windowHeight="805" tabRatio="946" activeSheetId="8"/>
    <customWorkbookView name="Aleksandra Bartnicka - Widok osobisty" guid="{F90984B5-D64C-4B80-8892-6693C785865B}" mergeInterval="0" personalView="1" maximized="1" xWindow="-8" yWindow="-8" windowWidth="1936" windowHeight="1056" tabRatio="946" activeSheetId="11"/>
    <customWorkbookView name="mksok - Widok osobisty" guid="{5D240E5B-09ED-4A56-A445-5731F6F42D92}" mergeInterval="0" personalView="1" maximized="1" xWindow="1" yWindow="1" windowWidth="1676" windowHeight="821" tabRatio="946" activeSheetId="28"/>
    <customWorkbookView name="jbrzozowska - Widok osobisty" guid="{4C9905CC-8472-46A2-BECB-968C9B4B4F68}" autoUpdate="1" mergeInterval="5" personalView="1" maximized="1" xWindow="-8" yWindow="-8" windowWidth="1696" windowHeight="1026" tabRatio="946" activeSheetId="4"/>
  </customWorkbookViews>
  <fileRecoveryPr repairLoad="1"/>
</workbook>
</file>

<file path=xl/calcChain.xml><?xml version="1.0" encoding="utf-8"?>
<calcChain xmlns="http://schemas.openxmlformats.org/spreadsheetml/2006/main">
  <c r="G12" i="5"/>
  <c r="E26" i="3"/>
  <c r="I11" i="5"/>
  <c r="B12"/>
  <c r="C12"/>
  <c r="D12"/>
  <c r="D19"/>
  <c r="E12"/>
  <c r="F12"/>
  <c r="H12"/>
  <c r="H19"/>
  <c r="I13"/>
  <c r="I14"/>
  <c r="I15"/>
  <c r="B16"/>
  <c r="B19"/>
  <c r="C16"/>
  <c r="D16"/>
  <c r="E16"/>
  <c r="E19"/>
  <c r="F16"/>
  <c r="G16"/>
  <c r="G19"/>
  <c r="H16"/>
  <c r="I17"/>
  <c r="I16"/>
  <c r="I18"/>
  <c r="I21"/>
  <c r="B22"/>
  <c r="C22"/>
  <c r="D22"/>
  <c r="D29"/>
  <c r="E22"/>
  <c r="E29"/>
  <c r="E37" s="1"/>
  <c r="F22"/>
  <c r="G22"/>
  <c r="G29" s="1"/>
  <c r="H22"/>
  <c r="H29"/>
  <c r="I23"/>
  <c r="I24"/>
  <c r="I22" s="1"/>
  <c r="I25"/>
  <c r="B26"/>
  <c r="B29"/>
  <c r="B37"/>
  <c r="C26"/>
  <c r="C29"/>
  <c r="D26"/>
  <c r="E26"/>
  <c r="F26"/>
  <c r="G26"/>
  <c r="H26"/>
  <c r="I27"/>
  <c r="I26"/>
  <c r="I28"/>
  <c r="I31"/>
  <c r="I32"/>
  <c r="I33"/>
  <c r="B34"/>
  <c r="C34"/>
  <c r="D34"/>
  <c r="E34"/>
  <c r="F34"/>
  <c r="G34"/>
  <c r="H34"/>
  <c r="B36"/>
  <c r="C36"/>
  <c r="D36"/>
  <c r="E36"/>
  <c r="F36"/>
  <c r="G36"/>
  <c r="H36"/>
  <c r="C46"/>
  <c r="C49"/>
  <c r="C55"/>
  <c r="C61" s="1"/>
  <c r="C58"/>
  <c r="C66"/>
  <c r="C68"/>
  <c r="E81"/>
  <c r="B82"/>
  <c r="C82"/>
  <c r="D82"/>
  <c r="D89"/>
  <c r="E83"/>
  <c r="E82"/>
  <c r="E84"/>
  <c r="B85"/>
  <c r="C85"/>
  <c r="C89"/>
  <c r="D85"/>
  <c r="E86"/>
  <c r="E87"/>
  <c r="E88"/>
  <c r="E91"/>
  <c r="B92"/>
  <c r="B98"/>
  <c r="C92"/>
  <c r="D92"/>
  <c r="D98"/>
  <c r="E93"/>
  <c r="E92"/>
  <c r="B94"/>
  <c r="C94"/>
  <c r="D94"/>
  <c r="E95"/>
  <c r="E94"/>
  <c r="E98"/>
  <c r="E96"/>
  <c r="E97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I185"/>
  <c r="E185"/>
  <c r="F185"/>
  <c r="G185"/>
  <c r="H185"/>
  <c r="G193"/>
  <c r="G194"/>
  <c r="G195"/>
  <c r="G196"/>
  <c r="G197"/>
  <c r="G198"/>
  <c r="G199"/>
  <c r="G200"/>
  <c r="G201"/>
  <c r="C202"/>
  <c r="C223"/>
  <c r="D202"/>
  <c r="D223"/>
  <c r="E202"/>
  <c r="E223"/>
  <c r="F202"/>
  <c r="F223"/>
  <c r="G203"/>
  <c r="G204"/>
  <c r="G205"/>
  <c r="G202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34"/>
  <c r="D234"/>
  <c r="D242"/>
  <c r="C238"/>
  <c r="D238"/>
  <c r="C250"/>
  <c r="D250"/>
  <c r="B267"/>
  <c r="C267"/>
  <c r="D267"/>
  <c r="E267"/>
  <c r="B275"/>
  <c r="C275"/>
  <c r="D275"/>
  <c r="E275"/>
  <c r="C290"/>
  <c r="D290"/>
  <c r="C302"/>
  <c r="C323"/>
  <c r="D302"/>
  <c r="D323"/>
  <c r="C332"/>
  <c r="C354"/>
  <c r="D332"/>
  <c r="D343"/>
  <c r="C362"/>
  <c r="C375"/>
  <c r="D362"/>
  <c r="C370"/>
  <c r="D370"/>
  <c r="C382"/>
  <c r="D382"/>
  <c r="E401"/>
  <c r="K401"/>
  <c r="B402"/>
  <c r="C402"/>
  <c r="C412"/>
  <c r="D402"/>
  <c r="F402"/>
  <c r="G402"/>
  <c r="G412"/>
  <c r="H402"/>
  <c r="I402"/>
  <c r="J402"/>
  <c r="E403"/>
  <c r="E404"/>
  <c r="E405"/>
  <c r="K405"/>
  <c r="B406"/>
  <c r="B412"/>
  <c r="C406"/>
  <c r="D406"/>
  <c r="D412"/>
  <c r="F406"/>
  <c r="G406"/>
  <c r="H406"/>
  <c r="H412"/>
  <c r="I406"/>
  <c r="J406"/>
  <c r="E407"/>
  <c r="E408"/>
  <c r="E409"/>
  <c r="K409"/>
  <c r="E410"/>
  <c r="K410"/>
  <c r="E411"/>
  <c r="K411"/>
  <c r="C421"/>
  <c r="C420"/>
  <c r="C429"/>
  <c r="D421"/>
  <c r="D420"/>
  <c r="D429"/>
  <c r="B437"/>
  <c r="C437"/>
  <c r="D437"/>
  <c r="E437"/>
  <c r="C446"/>
  <c r="B476"/>
  <c r="B475"/>
  <c r="C476"/>
  <c r="C475"/>
  <c r="B481"/>
  <c r="C481"/>
  <c r="B487"/>
  <c r="B486"/>
  <c r="C487"/>
  <c r="C486"/>
  <c r="B492"/>
  <c r="C492"/>
  <c r="E531"/>
  <c r="F531"/>
  <c r="E539"/>
  <c r="E560"/>
  <c r="F539"/>
  <c r="E542"/>
  <c r="F542"/>
  <c r="F530"/>
  <c r="F545"/>
  <c r="C576"/>
  <c r="D576"/>
  <c r="E582"/>
  <c r="F582"/>
  <c r="E587"/>
  <c r="E598" s="1"/>
  <c r="F587"/>
  <c r="E607"/>
  <c r="F607"/>
  <c r="E612"/>
  <c r="E605"/>
  <c r="E618"/>
  <c r="F612"/>
  <c r="E624"/>
  <c r="E637"/>
  <c r="F624"/>
  <c r="F637"/>
  <c r="E627"/>
  <c r="F627"/>
  <c r="E630"/>
  <c r="F630"/>
  <c r="E643"/>
  <c r="E655"/>
  <c r="F643"/>
  <c r="E646"/>
  <c r="F646"/>
  <c r="C666"/>
  <c r="C672"/>
  <c r="D672"/>
  <c r="E666"/>
  <c r="E672"/>
  <c r="F672"/>
  <c r="I11" i="3"/>
  <c r="B12"/>
  <c r="C12"/>
  <c r="C19"/>
  <c r="D12"/>
  <c r="E12"/>
  <c r="E19"/>
  <c r="F12"/>
  <c r="G12"/>
  <c r="H12"/>
  <c r="H19"/>
  <c r="I13"/>
  <c r="I14"/>
  <c r="I12"/>
  <c r="I19"/>
  <c r="I15"/>
  <c r="B16"/>
  <c r="C16"/>
  <c r="D16"/>
  <c r="D19"/>
  <c r="D37"/>
  <c r="E16"/>
  <c r="F16"/>
  <c r="F19"/>
  <c r="G16"/>
  <c r="H16"/>
  <c r="I17"/>
  <c r="I18"/>
  <c r="I16"/>
  <c r="I21"/>
  <c r="B22"/>
  <c r="C22"/>
  <c r="C29"/>
  <c r="D22"/>
  <c r="E22"/>
  <c r="E29"/>
  <c r="F22"/>
  <c r="G22"/>
  <c r="H22"/>
  <c r="I23"/>
  <c r="I24"/>
  <c r="I25"/>
  <c r="B26"/>
  <c r="B29"/>
  <c r="C26"/>
  <c r="D26"/>
  <c r="D29"/>
  <c r="F26"/>
  <c r="G26"/>
  <c r="G29"/>
  <c r="H26"/>
  <c r="I27"/>
  <c r="I26"/>
  <c r="I28"/>
  <c r="I31"/>
  <c r="I32"/>
  <c r="I33"/>
  <c r="B34"/>
  <c r="C34"/>
  <c r="D34"/>
  <c r="E34"/>
  <c r="F34"/>
  <c r="G34"/>
  <c r="H34"/>
  <c r="B36"/>
  <c r="C36"/>
  <c r="D36"/>
  <c r="E36"/>
  <c r="F36"/>
  <c r="G36"/>
  <c r="H36"/>
  <c r="C46"/>
  <c r="C52"/>
  <c r="C49"/>
  <c r="C55"/>
  <c r="C61"/>
  <c r="C58"/>
  <c r="C66"/>
  <c r="C68"/>
  <c r="E81"/>
  <c r="B82"/>
  <c r="C82"/>
  <c r="D82"/>
  <c r="E83"/>
  <c r="E82"/>
  <c r="E84"/>
  <c r="B85"/>
  <c r="C85"/>
  <c r="C89"/>
  <c r="D85"/>
  <c r="D89"/>
  <c r="E86"/>
  <c r="E85"/>
  <c r="E87"/>
  <c r="E88"/>
  <c r="E91"/>
  <c r="B92"/>
  <c r="B98"/>
  <c r="C92"/>
  <c r="D92"/>
  <c r="D98"/>
  <c r="E93"/>
  <c r="E92"/>
  <c r="B94"/>
  <c r="C94"/>
  <c r="C98"/>
  <c r="D94"/>
  <c r="E95"/>
  <c r="E96"/>
  <c r="E97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G193"/>
  <c r="G194"/>
  <c r="G195"/>
  <c r="G196"/>
  <c r="G197"/>
  <c r="G198"/>
  <c r="G199"/>
  <c r="G200"/>
  <c r="G201"/>
  <c r="C202"/>
  <c r="C223"/>
  <c r="D202"/>
  <c r="D223"/>
  <c r="E202"/>
  <c r="E223"/>
  <c r="F202"/>
  <c r="F223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34"/>
  <c r="D234"/>
  <c r="C238"/>
  <c r="D238"/>
  <c r="C250"/>
  <c r="D250"/>
  <c r="B267"/>
  <c r="C267"/>
  <c r="D267"/>
  <c r="E267"/>
  <c r="B275"/>
  <c r="C275"/>
  <c r="D275"/>
  <c r="E275"/>
  <c r="C290"/>
  <c r="D290"/>
  <c r="C302"/>
  <c r="C323"/>
  <c r="D302"/>
  <c r="D323"/>
  <c r="C332"/>
  <c r="C354"/>
  <c r="D332"/>
  <c r="D354"/>
  <c r="C362"/>
  <c r="D362"/>
  <c r="C370"/>
  <c r="D370"/>
  <c r="C382"/>
  <c r="D382"/>
  <c r="E401"/>
  <c r="B402"/>
  <c r="C402"/>
  <c r="D402"/>
  <c r="F402"/>
  <c r="F412"/>
  <c r="G402"/>
  <c r="H402"/>
  <c r="I402"/>
  <c r="I412"/>
  <c r="J402"/>
  <c r="E403"/>
  <c r="E402"/>
  <c r="E404"/>
  <c r="K404"/>
  <c r="E405"/>
  <c r="B406"/>
  <c r="C406"/>
  <c r="C412"/>
  <c r="D406"/>
  <c r="D412"/>
  <c r="F406"/>
  <c r="G406"/>
  <c r="G412"/>
  <c r="H406"/>
  <c r="I406"/>
  <c r="J406"/>
  <c r="J412"/>
  <c r="E407"/>
  <c r="E408"/>
  <c r="E409"/>
  <c r="K409"/>
  <c r="E410"/>
  <c r="K410"/>
  <c r="E411"/>
  <c r="K411"/>
  <c r="D421"/>
  <c r="D420"/>
  <c r="D429"/>
  <c r="C429"/>
  <c r="B437"/>
  <c r="C437"/>
  <c r="D437"/>
  <c r="E437"/>
  <c r="C446"/>
  <c r="B476"/>
  <c r="C476"/>
  <c r="B481"/>
  <c r="B475"/>
  <c r="C481"/>
  <c r="B487"/>
  <c r="B486"/>
  <c r="C487"/>
  <c r="B492"/>
  <c r="C492"/>
  <c r="E517"/>
  <c r="F517"/>
  <c r="E531"/>
  <c r="F531"/>
  <c r="E539"/>
  <c r="F539"/>
  <c r="E542"/>
  <c r="F542"/>
  <c r="F530"/>
  <c r="F560"/>
  <c r="E545"/>
  <c r="F545"/>
  <c r="C576"/>
  <c r="D576"/>
  <c r="E582"/>
  <c r="F582"/>
  <c r="E587"/>
  <c r="F587"/>
  <c r="F598"/>
  <c r="E607"/>
  <c r="F607"/>
  <c r="F605"/>
  <c r="F618"/>
  <c r="E612"/>
  <c r="F612"/>
  <c r="E624"/>
  <c r="F624"/>
  <c r="E627"/>
  <c r="F627"/>
  <c r="E630"/>
  <c r="F630"/>
  <c r="E643"/>
  <c r="E655"/>
  <c r="F643"/>
  <c r="E646"/>
  <c r="F646"/>
  <c r="F655"/>
  <c r="C666"/>
  <c r="C672"/>
  <c r="D666"/>
  <c r="D672"/>
  <c r="E666"/>
  <c r="E672"/>
  <c r="F666"/>
  <c r="F672"/>
  <c r="K404" i="5"/>
  <c r="K403"/>
  <c r="K402"/>
  <c r="E402"/>
  <c r="I412"/>
  <c r="D375"/>
  <c r="E605" i="3"/>
  <c r="E618"/>
  <c r="F412" i="5"/>
  <c r="C242"/>
  <c r="F605"/>
  <c r="F618"/>
  <c r="J412"/>
  <c r="G19" i="3"/>
  <c r="G37"/>
  <c r="K407" i="5"/>
  <c r="F29"/>
  <c r="E598" i="3"/>
  <c r="H29"/>
  <c r="K408"/>
  <c r="E530"/>
  <c r="E560"/>
  <c r="K405"/>
  <c r="D242"/>
  <c r="I185"/>
  <c r="I36"/>
  <c r="K401"/>
  <c r="G202"/>
  <c r="B19"/>
  <c r="B37"/>
  <c r="C52" i="5"/>
  <c r="F598"/>
  <c r="D354"/>
  <c r="C375" i="3"/>
  <c r="B89"/>
  <c r="C475"/>
  <c r="I34"/>
  <c r="I22"/>
  <c r="I29"/>
  <c r="I37"/>
  <c r="K403"/>
  <c r="K402"/>
  <c r="B412"/>
  <c r="C98" i="5"/>
  <c r="F637" i="3"/>
  <c r="C486"/>
  <c r="F29"/>
  <c r="F37"/>
  <c r="C37"/>
  <c r="E85" i="5"/>
  <c r="E89"/>
  <c r="I34"/>
  <c r="D37"/>
  <c r="H412" i="3"/>
  <c r="D375"/>
  <c r="E94"/>
  <c r="E98"/>
  <c r="C69"/>
  <c r="C19" i="5"/>
  <c r="C37"/>
  <c r="G223" i="3"/>
  <c r="E89"/>
  <c r="K408" i="5"/>
  <c r="K406"/>
  <c r="K412"/>
  <c r="E406"/>
  <c r="E412"/>
  <c r="E637" i="3"/>
  <c r="K407"/>
  <c r="K406"/>
  <c r="K412"/>
  <c r="E406"/>
  <c r="E412"/>
  <c r="C242"/>
  <c r="E37"/>
  <c r="F655" i="5"/>
  <c r="B89"/>
  <c r="F19"/>
  <c r="F37"/>
  <c r="H37" i="3"/>
  <c r="F560" i="5"/>
  <c r="G223"/>
  <c r="H37"/>
  <c r="C69" l="1"/>
  <c r="G37"/>
  <c r="I36"/>
  <c r="I29"/>
  <c r="I12"/>
  <c r="I19" s="1"/>
  <c r="I37" l="1"/>
</calcChain>
</file>

<file path=xl/sharedStrings.xml><?xml version="1.0" encoding="utf-8"?>
<sst xmlns="http://schemas.openxmlformats.org/spreadsheetml/2006/main" count="1305" uniqueCount="440">
  <si>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</si>
  <si>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</si>
  <si>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</si>
  <si>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</si>
  <si>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</si>
  <si>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</si>
  <si>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</si>
  <si>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</si>
  <si>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</si>
  <si>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</si>
  <si>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</si>
  <si>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</si>
  <si>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</si>
  <si>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</si>
  <si>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</si>
  <si>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</si>
  <si>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</si>
  <si>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</si>
  <si>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</si>
  <si>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</si>
  <si>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</si>
  <si>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</si>
  <si>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</si>
  <si>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</si>
  <si>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</si>
  <si>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</si>
  <si>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</si>
  <si>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</si>
  <si>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</si>
  <si>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</si>
  <si>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</si>
  <si>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</si>
  <si>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</si>
  <si>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</si>
  <si>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</si>
  <si>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</si>
  <si>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</si>
  <si>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</si>
  <si>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</si>
  <si>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</si>
  <si>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</si>
  <si>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</si>
  <si>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</si>
  <si>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</si>
  <si>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</si>
  <si>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</si>
  <si>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</si>
  <si>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</si>
  <si>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</si>
  <si>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</si>
  <si>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</si>
  <si>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</si>
  <si>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</si>
  <si>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</si>
  <si>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</si>
  <si>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</si>
  <si>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</si>
  <si>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</si>
  <si>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</si>
  <si>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</si>
  <si>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</si>
  <si>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</si>
  <si>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</si>
  <si>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</si>
  <si>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</si>
  <si>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</si>
  <si>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</si>
  <si>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</si>
  <si>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</si>
  <si>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</si>
  <si>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</si>
  <si>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</si>
  <si>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</si>
  <si>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</si>
  <si>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</si>
  <si>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</si>
  <si>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</si>
  <si>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</si>
  <si>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</si>
  <si>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</si>
  <si>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</si>
  <si>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</si>
  <si>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</si>
  <si>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</si>
  <si>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</si>
  <si>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</si>
  <si>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</si>
  <si>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</si>
  <si>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</si>
  <si>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</si>
  <si>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</si>
  <si>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</si>
  <si>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</si>
  <si>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</si>
  <si>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</si>
  <si>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</si>
  <si>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</si>
  <si>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</si>
  <si>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</si>
  <si>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</si>
  <si>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</si>
  <si>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</si>
  <si>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</si>
  <si>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</si>
  <si>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</si>
  <si>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</si>
  <si>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</si>
  <si>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</si>
  <si>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</si>
  <si>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</si>
  <si>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</si>
  <si>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</si>
  <si>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</si>
  <si>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</si>
  <si>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</si>
  <si>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</si>
  <si>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</si>
  <si>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</si>
  <si>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</si>
  <si>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</si>
  <si>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</si>
  <si>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</si>
  <si>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</si>
  <si>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</si>
  <si>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</si>
  <si>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</si>
  <si>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</si>
  <si>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</si>
  <si>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</si>
  <si>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</si>
  <si>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</si>
  <si>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</si>
  <si>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</si>
  <si>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</si>
  <si>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</si>
  <si>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</si>
  <si>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</si>
  <si>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</si>
  <si>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</si>
  <si>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</si>
  <si>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</si>
  <si>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</si>
  <si>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</si>
  <si>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</si>
  <si>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</si>
  <si>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</si>
  <si>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</si>
  <si>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</si>
  <si>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</si>
  <si>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</si>
  <si>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</si>
  <si>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</si>
  <si>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</si>
  <si>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</si>
  <si>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</si>
  <si>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</si>
  <si>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</si>
  <si>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</si>
  <si>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</si>
  <si>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</si>
  <si>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</si>
  <si>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</si>
  <si>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</si>
  <si>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</si>
  <si>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</si>
  <si>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</si>
  <si>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</si>
  <si>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</si>
  <si>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</si>
  <si>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</si>
  <si>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</si>
  <si>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</si>
  <si>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</si>
  <si>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</si>
  <si>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</si>
  <si>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</si>
  <si>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</si>
  <si>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</si>
  <si>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</si>
  <si>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</si>
  <si>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</si>
  <si>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</si>
  <si>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</si>
  <si>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</si>
  <si>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</si>
  <si>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</si>
  <si>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</si>
  <si>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</si>
  <si>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</si>
  <si>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</si>
  <si>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</si>
  <si>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</si>
  <si>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</si>
  <si>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</si>
  <si>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</si>
  <si>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</si>
  <si>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</si>
  <si>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</si>
  <si>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</si>
  <si>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</si>
  <si>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</si>
  <si>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</si>
  <si>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</si>
  <si>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</si>
  <si>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</si>
  <si>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</si>
  <si>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</si>
  <si>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</si>
  <si>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</si>
  <si>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</si>
  <si>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</si>
  <si>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</si>
  <si>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</si>
  <si>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</si>
  <si>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</si>
  <si>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</si>
  <si>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</si>
  <si>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</si>
  <si>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</si>
  <si>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</si>
  <si>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</si>
  <si>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</si>
  <si>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</si>
  <si>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</si>
  <si>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</si>
  <si>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</si>
  <si>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</si>
  <si>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</si>
  <si>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</si>
  <si>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</si>
  <si>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</si>
  <si>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</si>
  <si>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</si>
  <si>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</si>
  <si>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</si>
  <si>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</si>
  <si>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</si>
  <si>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</si>
  <si>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</si>
  <si>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</si>
  <si>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</si>
  <si>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</si>
  <si>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</si>
  <si>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</si>
  <si>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</si>
  <si>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</si>
  <si>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</si>
  <si>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</si>
  <si>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</si>
  <si>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</si>
  <si>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</si>
  <si>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</si>
  <si>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</si>
  <si>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</si>
  <si>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</si>
  <si>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</si>
  <si>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</si>
  <si>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</si>
  <si>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</si>
  <si>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</si>
  <si>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</si>
  <si>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</si>
  <si>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</si>
  <si>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</si>
  <si>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</si>
  <si>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</si>
  <si>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</si>
  <si>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</si>
  <si>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</si>
  <si>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</si>
  <si>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</si>
  <si>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</si>
  <si>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</si>
  <si>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</si>
  <si>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</si>
  <si>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</si>
  <si>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</si>
  <si>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</si>
  <si>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</si>
  <si>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</si>
  <si>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</si>
  <si>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</si>
  <si>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</si>
  <si>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</si>
  <si>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</si>
  <si>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</si>
  <si>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</si>
  <si>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</si>
  <si>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</si>
  <si>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</si>
  <si>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</si>
  <si>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</si>
  <si>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</si>
  <si>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</si>
  <si>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</si>
  <si>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</si>
  <si>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</si>
  <si>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</si>
  <si>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</si>
  <si>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</si>
  <si>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</si>
  <si>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</si>
  <si>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</si>
  <si>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</si>
  <si>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</si>
  <si>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</si>
  <si>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</si>
  <si>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</si>
  <si>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</si>
  <si>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</si>
  <si>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</si>
  <si>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</si>
  <si>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</si>
  <si>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</si>
  <si>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</si>
  <si>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</si>
  <si>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</si>
  <si>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</si>
  <si>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</si>
  <si>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</si>
  <si>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</si>
  <si>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</si>
  <si>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</si>
  <si>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</si>
  <si>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</si>
  <si>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</si>
  <si>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</si>
  <si>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</si>
  <si>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</si>
  <si>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</si>
  <si>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</si>
  <si>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</si>
  <si>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</si>
  <si>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</si>
  <si>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</si>
  <si>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</si>
  <si>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</si>
  <si>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</si>
  <si>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</si>
  <si>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</si>
  <si>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</si>
  <si>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</si>
  <si>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</si>
  <si>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</si>
  <si>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</si>
  <si>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</si>
  <si>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</si>
  <si>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</si>
  <si>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</si>
  <si>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</si>
  <si>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</si>
  <si>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</si>
  <si>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</si>
  <si>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</si>
  <si>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</si>
  <si>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</si>
  <si>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</si>
  <si>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</si>
  <si>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</si>
  <si>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</si>
  <si>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</si>
  <si>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</si>
  <si>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</si>
  <si>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</si>
  <si>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</si>
  <si>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</si>
  <si>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</si>
  <si>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</si>
  <si>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</si>
  <si>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</si>
  <si>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</si>
  <si>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</si>
  <si>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</si>
  <si>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</si>
  <si>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</si>
  <si>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</si>
  <si>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</si>
  <si>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</si>
  <si>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</si>
  <si>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</si>
  <si>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</si>
  <si>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</si>
  <si>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</si>
  <si>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</si>
  <si>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</si>
  <si>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</si>
  <si>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</si>
  <si>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</si>
  <si>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</si>
  <si>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</si>
  <si>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</si>
  <si>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</si>
  <si>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</si>
  <si>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</si>
  <si>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</si>
  <si>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</si>
  <si>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</si>
  <si>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</si>
  <si>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</si>
  <si>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</si>
  <si>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</si>
  <si>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</si>
  <si>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</si>
  <si>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</si>
  <si>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</si>
  <si>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</si>
  <si>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</si>
  <si>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</si>
  <si>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</si>
  <si>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</si>
  <si>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</si>
  <si>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</si>
  <si>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</si>
  <si>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</si>
  <si>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</si>
  <si>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</si>
  <si>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</si>
  <si>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</si>
  <si>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</si>
  <si>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</si>
  <si>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</si>
  <si>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</si>
  <si>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</si>
  <si>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</si>
  <si>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</si>
  <si>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</si>
  <si>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</si>
  <si>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</si>
  <si>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</si>
  <si>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</si>
  <si>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</si>
  <si>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</si>
  <si>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</si>
  <si>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</si>
  <si>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</si>
  <si>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</si>
  <si>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</si>
  <si>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</si>
  <si>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</si>
  <si>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MPWiK.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</si>
</sst>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u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42" fillId="0" borderId="77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7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3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80" xfId="0" applyBorder="1" applyAlignment="1">
      <alignment vertical="center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81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37" fillId="43" borderId="53" xfId="0" applyNumberFormat="1" applyFont="1" applyFill="1" applyBorder="1" applyAlignment="1">
      <alignment horizontal="center" vertical="center" wrapText="1"/>
    </xf>
    <xf numFmtId="4" fontId="46" fillId="0" borderId="0" xfId="0" applyNumberFormat="1" applyFont="1" applyAlignment="1">
      <alignment horizontal="left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0" fontId="65" fillId="0" borderId="99" xfId="0" applyFont="1" applyFill="1" applyBorder="1" applyAlignment="1">
      <alignment horizontal="left" wrapText="1" indent="1"/>
    </xf>
    <xf numFmtId="0" fontId="65" fillId="0" borderId="100" xfId="0" applyFont="1" applyFill="1" applyBorder="1" applyAlignment="1">
      <alignment horizontal="left" wrapText="1" indent="1"/>
    </xf>
    <xf numFmtId="0" fontId="72" fillId="0" borderId="16" xfId="0" applyFont="1" applyBorder="1" applyAlignment="1">
      <alignment horizontal="center" vertical="center"/>
    </xf>
    <xf numFmtId="0" fontId="66" fillId="0" borderId="0" xfId="0" applyFont="1" applyAlignment="1">
      <alignment horizontal="left"/>
    </xf>
    <xf numFmtId="14" fontId="73" fillId="0" borderId="0" xfId="0" applyNumberFormat="1" applyFont="1" applyBorder="1" applyAlignment="1">
      <alignment horizontal="left" wrapText="1"/>
    </xf>
    <xf numFmtId="0" fontId="73" fillId="0" borderId="0" xfId="0" applyFont="1" applyBorder="1" applyAlignment="1">
      <alignment horizontal="left" wrapText="1"/>
    </xf>
    <xf numFmtId="0" fontId="64" fillId="44" borderId="101" xfId="0" applyFont="1" applyFill="1" applyBorder="1" applyAlignment="1">
      <alignment wrapText="1"/>
    </xf>
    <xf numFmtId="0" fontId="64" fillId="44" borderId="102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00" xfId="0" applyFont="1" applyBorder="1" applyAlignment="1">
      <alignment wrapText="1"/>
    </xf>
    <xf numFmtId="0" fontId="67" fillId="0" borderId="103" xfId="0" applyFont="1" applyBorder="1" applyAlignment="1">
      <alignment wrapText="1"/>
    </xf>
    <xf numFmtId="0" fontId="67" fillId="0" borderId="104" xfId="0" applyFont="1" applyBorder="1" applyAlignment="1">
      <alignment wrapText="1"/>
    </xf>
    <xf numFmtId="0" fontId="65" fillId="0" borderId="105" xfId="0" applyFont="1" applyFill="1" applyBorder="1" applyAlignment="1">
      <alignment horizontal="left" wrapText="1" indent="1"/>
    </xf>
    <xf numFmtId="0" fontId="65" fillId="0" borderId="106" xfId="0" applyFont="1" applyFill="1" applyBorder="1" applyAlignment="1">
      <alignment horizontal="left" wrapText="1" indent="1"/>
    </xf>
    <xf numFmtId="14" fontId="74" fillId="0" borderId="0" xfId="0" applyNumberFormat="1" applyFont="1" applyBorder="1" applyAlignment="1">
      <alignment horizontal="left" wrapText="1"/>
    </xf>
    <xf numFmtId="0" fontId="74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69" fillId="44" borderId="107" xfId="0" applyFont="1" applyFill="1" applyBorder="1"/>
    <xf numFmtId="0" fontId="69" fillId="44" borderId="10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14" fontId="74" fillId="0" borderId="109" xfId="0" applyNumberFormat="1" applyFont="1" applyBorder="1" applyAlignment="1">
      <alignment horizontal="left" wrapText="1"/>
    </xf>
    <xf numFmtId="0" fontId="74" fillId="0" borderId="109" xfId="0" applyFont="1" applyBorder="1" applyAlignment="1">
      <alignment horizontal="left" wrapText="1"/>
    </xf>
    <xf numFmtId="4" fontId="40" fillId="0" borderId="110" xfId="0" applyNumberFormat="1" applyFont="1" applyFill="1" applyBorder="1" applyAlignment="1">
      <alignment vertical="center"/>
    </xf>
    <xf numFmtId="4" fontId="40" fillId="0" borderId="111" xfId="0" applyNumberFormat="1" applyFont="1" applyFill="1" applyBorder="1" applyAlignment="1">
      <alignment vertical="center"/>
    </xf>
    <xf numFmtId="0" fontId="0" fillId="0" borderId="88" xfId="0" applyBorder="1" applyAlignment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5" fillId="45" borderId="99" xfId="0" applyFont="1" applyFill="1" applyBorder="1" applyAlignment="1"/>
    <xf numFmtId="0" fontId="75" fillId="45" borderId="111" xfId="0" applyFont="1" applyFill="1" applyBorder="1" applyAlignment="1"/>
    <xf numFmtId="0" fontId="70" fillId="0" borderId="99" xfId="0" applyFont="1" applyBorder="1"/>
    <xf numFmtId="0" fontId="70" fillId="0" borderId="88" xfId="0" applyFont="1" applyBorder="1"/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0" fontId="76" fillId="0" borderId="99" xfId="0" applyFont="1" applyFill="1" applyBorder="1"/>
    <xf numFmtId="0" fontId="76" fillId="0" borderId="111" xfId="0" applyFont="1" applyFill="1" applyBorder="1"/>
    <xf numFmtId="0" fontId="76" fillId="0" borderId="88" xfId="0" applyFont="1" applyFill="1" applyBorder="1"/>
    <xf numFmtId="0" fontId="76" fillId="0" borderId="109" xfId="0" applyFont="1" applyFill="1" applyBorder="1"/>
    <xf numFmtId="0" fontId="69" fillId="44" borderId="101" xfId="0" applyFont="1" applyFill="1" applyBorder="1" applyAlignment="1">
      <alignment horizontal="center" wrapText="1"/>
    </xf>
    <xf numFmtId="0" fontId="69" fillId="44" borderId="116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3" xfId="0" applyFont="1" applyFill="1" applyBorder="1" applyAlignment="1">
      <alignment horizontal="center" wrapText="1"/>
    </xf>
    <xf numFmtId="0" fontId="69" fillId="44" borderId="117" xfId="0" applyFont="1" applyFill="1" applyBorder="1" applyAlignment="1">
      <alignment horizontal="center" wrapText="1"/>
    </xf>
    <xf numFmtId="0" fontId="69" fillId="44" borderId="105" xfId="0" applyFont="1" applyFill="1" applyBorder="1" applyAlignment="1">
      <alignment horizontal="center" wrapText="1"/>
    </xf>
    <xf numFmtId="0" fontId="69" fillId="44" borderId="118" xfId="0" applyFont="1" applyFill="1" applyBorder="1" applyAlignment="1">
      <alignment horizontal="center" wrapText="1"/>
    </xf>
    <xf numFmtId="0" fontId="64" fillId="43" borderId="119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20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7" fillId="0" borderId="0" xfId="0" applyFont="1" applyBorder="1" applyAlignment="1">
      <alignment wrapText="1"/>
    </xf>
    <xf numFmtId="0" fontId="77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5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21" xfId="0" applyFont="1" applyFill="1" applyBorder="1" applyAlignment="1">
      <alignment horizontal="center" wrapText="1"/>
    </xf>
    <xf numFmtId="0" fontId="64" fillId="43" borderId="106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0327F68E-FFEA-429D-90F9-1A7154C03650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view="pageLayout" topLeftCell="A331" zoomScaleNormal="100" zoomScaleSheetLayoutView="10" workbookViewId="0">
      <selection activeCell="G182" sqref="G182"/>
    </sheetView>
  </sheetViews>
  <sheetFormatPr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11" t="s">
        <v>278</v>
      </c>
      <c r="G3" s="912"/>
      <c r="H3" s="912"/>
      <c r="I3" s="912"/>
      <c r="J3" s="912"/>
    </row>
    <row r="4" spans="1:10" s="9" customFormat="1" ht="15">
      <c r="A4" s="12"/>
      <c r="B4" s="11"/>
      <c r="C4" s="11"/>
      <c r="D4" s="913"/>
      <c r="E4" s="913"/>
    </row>
    <row r="5" spans="1:10" ht="15" customHeight="1">
      <c r="A5" s="599" t="s">
        <v>394</v>
      </c>
      <c r="B5" s="599"/>
      <c r="C5" s="599"/>
      <c r="D5" s="599"/>
      <c r="E5" s="599"/>
      <c r="F5" s="599"/>
      <c r="G5" s="599"/>
      <c r="H5" s="599"/>
      <c r="I5" s="599"/>
    </row>
    <row r="6" spans="1:10" ht="14.25" thickBot="1">
      <c r="A6" s="914"/>
      <c r="B6" s="915"/>
      <c r="C6" s="915"/>
      <c r="D6" s="915"/>
      <c r="E6" s="915"/>
      <c r="F6" s="915"/>
      <c r="G6" s="915"/>
      <c r="H6" s="914"/>
      <c r="I6" s="914"/>
    </row>
    <row r="7" spans="1:10" ht="15" customHeight="1" thickBot="1">
      <c r="A7" s="30"/>
      <c r="B7" s="916" t="s">
        <v>37</v>
      </c>
      <c r="C7" s="917"/>
      <c r="D7" s="917"/>
      <c r="E7" s="917"/>
      <c r="F7" s="917"/>
      <c r="G7" s="918"/>
      <c r="H7" s="31"/>
      <c r="I7" s="31"/>
    </row>
    <row r="8" spans="1:10">
      <c r="A8" s="919" t="s">
        <v>142</v>
      </c>
      <c r="B8" s="921" t="s">
        <v>29</v>
      </c>
      <c r="C8" s="923" t="s">
        <v>281</v>
      </c>
      <c r="D8" s="921" t="s">
        <v>276</v>
      </c>
      <c r="E8" s="925" t="s">
        <v>156</v>
      </c>
      <c r="F8" s="907" t="s">
        <v>157</v>
      </c>
      <c r="G8" s="907" t="s">
        <v>158</v>
      </c>
      <c r="H8" s="907" t="s">
        <v>147</v>
      </c>
      <c r="I8" s="909" t="s">
        <v>118</v>
      </c>
    </row>
    <row r="9" spans="1:10" ht="81.75" customHeight="1">
      <c r="A9" s="920"/>
      <c r="B9" s="922"/>
      <c r="C9" s="924"/>
      <c r="D9" s="922"/>
      <c r="E9" s="926"/>
      <c r="F9" s="908"/>
      <c r="G9" s="908"/>
      <c r="H9" s="908"/>
      <c r="I9" s="910"/>
    </row>
    <row r="10" spans="1:10" s="1" customFormat="1" ht="12.75" customHeight="1">
      <c r="A10" s="894" t="s">
        <v>39</v>
      </c>
      <c r="B10" s="897"/>
      <c r="C10" s="897"/>
      <c r="D10" s="897"/>
      <c r="E10" s="895"/>
      <c r="F10" s="895"/>
      <c r="G10" s="895"/>
      <c r="H10" s="895"/>
      <c r="I10" s="896"/>
    </row>
    <row r="11" spans="1:10" s="1" customFormat="1" ht="12.75">
      <c r="A11" s="15" t="s">
        <v>279</v>
      </c>
      <c r="B11" s="16"/>
      <c r="C11" s="16"/>
      <c r="D11" s="16">
        <v>2036776.8</v>
      </c>
      <c r="E11" s="16">
        <v>160700.60999999999</v>
      </c>
      <c r="F11" s="16"/>
      <c r="G11" s="16">
        <v>370147.8</v>
      </c>
      <c r="H11" s="16">
        <v>29999.7</v>
      </c>
      <c r="I11" s="17">
        <f>SUM(B11:H11)</f>
        <v>2597624.91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883207.12</v>
      </c>
      <c r="E12" s="16">
        <f t="shared" si="0"/>
        <v>5778.27</v>
      </c>
      <c r="F12" s="16">
        <f t="shared" si="0"/>
        <v>0</v>
      </c>
      <c r="G12" s="16">
        <f t="shared" si="0"/>
        <v>18383.599999999999</v>
      </c>
      <c r="H12" s="16">
        <f t="shared" si="0"/>
        <v>-10039.260000000002</v>
      </c>
      <c r="I12" s="17">
        <f t="shared" si="0"/>
        <v>897329.73</v>
      </c>
    </row>
    <row r="13" spans="1:10">
      <c r="A13" s="18" t="s">
        <v>41</v>
      </c>
      <c r="B13" s="19"/>
      <c r="C13" s="19"/>
      <c r="D13" s="19">
        <v>853207.42</v>
      </c>
      <c r="E13" s="19">
        <v>5778.27</v>
      </c>
      <c r="F13" s="19"/>
      <c r="G13" s="20">
        <v>18383.599999999999</v>
      </c>
      <c r="H13" s="20">
        <v>19960.439999999999</v>
      </c>
      <c r="I13" s="21">
        <f>SUM(B13:H13)</f>
        <v>897329.73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>
        <v>29999.7</v>
      </c>
      <c r="E15" s="20"/>
      <c r="F15" s="20"/>
      <c r="G15" s="20"/>
      <c r="H15" s="20">
        <v>-29999.7</v>
      </c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2919983.92</v>
      </c>
      <c r="E19" s="16">
        <f t="shared" si="2"/>
        <v>166478.87999999998</v>
      </c>
      <c r="F19" s="16">
        <f t="shared" si="2"/>
        <v>0</v>
      </c>
      <c r="G19" s="16">
        <f t="shared" si="2"/>
        <v>388531.39999999997</v>
      </c>
      <c r="H19" s="16">
        <f t="shared" si="2"/>
        <v>19960.439999999999</v>
      </c>
      <c r="I19" s="17">
        <f t="shared" si="2"/>
        <v>3494954.64</v>
      </c>
    </row>
    <row r="20" spans="1:9">
      <c r="A20" s="894" t="s">
        <v>273</v>
      </c>
      <c r="B20" s="895"/>
      <c r="C20" s="895"/>
      <c r="D20" s="895"/>
      <c r="E20" s="895"/>
      <c r="F20" s="895"/>
      <c r="G20" s="895"/>
      <c r="H20" s="895"/>
      <c r="I20" s="896"/>
    </row>
    <row r="21" spans="1:9">
      <c r="A21" s="15" t="s">
        <v>49</v>
      </c>
      <c r="B21" s="16"/>
      <c r="C21" s="16"/>
      <c r="D21" s="16">
        <v>388113.89</v>
      </c>
      <c r="E21" s="16">
        <v>142280.60999999999</v>
      </c>
      <c r="F21" s="16"/>
      <c r="G21" s="16">
        <v>290066.33</v>
      </c>
      <c r="H21" s="16"/>
      <c r="I21" s="17">
        <f>SUM(B21:H21)</f>
        <v>820460.83000000007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56743.05</v>
      </c>
      <c r="E22" s="16">
        <f t="shared" si="3"/>
        <v>10258.27</v>
      </c>
      <c r="F22" s="16">
        <f t="shared" si="3"/>
        <v>0</v>
      </c>
      <c r="G22" s="16">
        <f t="shared" si="3"/>
        <v>44948.68</v>
      </c>
      <c r="H22" s="16">
        <f t="shared" si="3"/>
        <v>0</v>
      </c>
      <c r="I22" s="17">
        <f t="shared" si="3"/>
        <v>111950</v>
      </c>
    </row>
    <row r="23" spans="1:9">
      <c r="A23" s="18" t="s">
        <v>50</v>
      </c>
      <c r="B23" s="20"/>
      <c r="C23" s="20"/>
      <c r="D23" s="20">
        <v>56743.05</v>
      </c>
      <c r="E23" s="20">
        <v>4480</v>
      </c>
      <c r="F23" s="20"/>
      <c r="G23" s="20">
        <v>26565.08</v>
      </c>
      <c r="H23" s="19"/>
      <c r="I23" s="21">
        <f t="shared" ref="I23:I28" si="4">SUM(B23:H23)</f>
        <v>87788.13</v>
      </c>
    </row>
    <row r="24" spans="1:9">
      <c r="A24" s="18" t="s">
        <v>42</v>
      </c>
      <c r="B24" s="19"/>
      <c r="C24" s="19"/>
      <c r="D24" s="20"/>
      <c r="E24" s="20">
        <v>5778.27</v>
      </c>
      <c r="F24" s="19"/>
      <c r="G24" s="20">
        <v>18383.599999999999</v>
      </c>
      <c r="H24" s="19"/>
      <c r="I24" s="21">
        <f t="shared" si="4"/>
        <v>24161.87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>SUM(E27:E28)</f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444856.94</v>
      </c>
      <c r="E29" s="16">
        <f t="shared" si="6"/>
        <v>152538.87999999998</v>
      </c>
      <c r="F29" s="16">
        <f t="shared" si="6"/>
        <v>0</v>
      </c>
      <c r="G29" s="16">
        <f t="shared" si="6"/>
        <v>335015.01</v>
      </c>
      <c r="H29" s="16">
        <f t="shared" si="6"/>
        <v>0</v>
      </c>
      <c r="I29" s="17">
        <f t="shared" si="6"/>
        <v>932410.83000000007</v>
      </c>
    </row>
    <row r="30" spans="1:9">
      <c r="A30" s="894" t="s">
        <v>280</v>
      </c>
      <c r="B30" s="895"/>
      <c r="C30" s="895"/>
      <c r="D30" s="895"/>
      <c r="E30" s="895"/>
      <c r="F30" s="895"/>
      <c r="G30" s="895"/>
      <c r="H30" s="895"/>
      <c r="I30" s="896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4" t="s">
        <v>53</v>
      </c>
      <c r="B35" s="897"/>
      <c r="C35" s="897"/>
      <c r="D35" s="897"/>
      <c r="E35" s="897"/>
      <c r="F35" s="897"/>
      <c r="G35" s="897"/>
      <c r="H35" s="897"/>
      <c r="I35" s="896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1648662.9100000001</v>
      </c>
      <c r="E36" s="23">
        <f t="shared" si="8"/>
        <v>18420</v>
      </c>
      <c r="F36" s="23">
        <f t="shared" si="8"/>
        <v>0</v>
      </c>
      <c r="G36" s="23">
        <f t="shared" si="8"/>
        <v>80081.469999999972</v>
      </c>
      <c r="H36" s="23">
        <f t="shared" si="8"/>
        <v>29999.7</v>
      </c>
      <c r="I36" s="24">
        <f t="shared" si="8"/>
        <v>1777164.08</v>
      </c>
    </row>
    <row r="37" spans="1:9" ht="14.2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2475126.98</v>
      </c>
      <c r="E37" s="26">
        <f t="shared" si="9"/>
        <v>13940</v>
      </c>
      <c r="F37" s="26">
        <f t="shared" si="9"/>
        <v>0</v>
      </c>
      <c r="G37" s="26">
        <f t="shared" si="9"/>
        <v>53516.389999999956</v>
      </c>
      <c r="H37" s="26">
        <f t="shared" si="9"/>
        <v>19960.439999999999</v>
      </c>
      <c r="I37" s="27">
        <f t="shared" si="9"/>
        <v>2562543.81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393</v>
      </c>
      <c r="B39" s="212"/>
    </row>
    <row r="40" spans="1:9" ht="14.25" thickBot="1">
      <c r="A40"/>
      <c r="B40"/>
    </row>
    <row r="41" spans="1:9" ht="21.75" customHeight="1">
      <c r="A41" s="898" t="s">
        <v>272</v>
      </c>
      <c r="B41" s="899"/>
      <c r="C41" s="900" t="s">
        <v>275</v>
      </c>
    </row>
    <row r="42" spans="1:9" ht="13.5" customHeight="1">
      <c r="A42" s="903"/>
      <c r="B42" s="904"/>
      <c r="C42" s="901"/>
    </row>
    <row r="43" spans="1:9" ht="29.25" customHeight="1">
      <c r="A43" s="905"/>
      <c r="B43" s="906"/>
      <c r="C43" s="902"/>
    </row>
    <row r="44" spans="1:9" ht="15">
      <c r="A44" s="884" t="s">
        <v>39</v>
      </c>
      <c r="B44" s="885"/>
      <c r="C44" s="879"/>
    </row>
    <row r="45" spans="1:9" ht="15">
      <c r="A45" s="869" t="s">
        <v>279</v>
      </c>
      <c r="B45" s="870"/>
      <c r="C45" s="235">
        <v>4974.3999999999996</v>
      </c>
    </row>
    <row r="46" spans="1:9" ht="15">
      <c r="A46" s="888" t="s">
        <v>40</v>
      </c>
      <c r="B46" s="889"/>
      <c r="C46" s="236">
        <f>SUM(C47:C48)</f>
        <v>519.05999999999995</v>
      </c>
    </row>
    <row r="47" spans="1:9" ht="15">
      <c r="A47" s="886" t="s">
        <v>41</v>
      </c>
      <c r="B47" s="887"/>
      <c r="C47" s="237">
        <v>519.05999999999995</v>
      </c>
    </row>
    <row r="48" spans="1:9" ht="15">
      <c r="A48" s="886" t="s">
        <v>42</v>
      </c>
      <c r="B48" s="887"/>
      <c r="C48" s="237"/>
    </row>
    <row r="49" spans="1:3" ht="15">
      <c r="A49" s="888" t="s">
        <v>43</v>
      </c>
      <c r="B49" s="889"/>
      <c r="C49" s="236">
        <f>SUM(C50:C51)</f>
        <v>0</v>
      </c>
    </row>
    <row r="50" spans="1:3" ht="15">
      <c r="A50" s="886" t="s">
        <v>44</v>
      </c>
      <c r="B50" s="887"/>
      <c r="C50" s="237"/>
    </row>
    <row r="51" spans="1:3" ht="15">
      <c r="A51" s="886" t="s">
        <v>42</v>
      </c>
      <c r="B51" s="887"/>
      <c r="C51" s="237"/>
    </row>
    <row r="52" spans="1:3" ht="15">
      <c r="A52" s="888" t="s">
        <v>282</v>
      </c>
      <c r="B52" s="889"/>
      <c r="C52" s="236">
        <f>C45+C46-C49</f>
        <v>5493.4599999999991</v>
      </c>
    </row>
    <row r="53" spans="1:3" ht="15">
      <c r="A53" s="884" t="s">
        <v>273</v>
      </c>
      <c r="B53" s="885"/>
      <c r="C53" s="879"/>
    </row>
    <row r="54" spans="1:3" ht="15">
      <c r="A54" s="869" t="s">
        <v>49</v>
      </c>
      <c r="B54" s="870"/>
      <c r="C54" s="235">
        <v>4974.3999999999996</v>
      </c>
    </row>
    <row r="55" spans="1:3" ht="15">
      <c r="A55" s="888" t="s">
        <v>40</v>
      </c>
      <c r="B55" s="889"/>
      <c r="C55" s="236">
        <f>SUM(C56:C57)</f>
        <v>519.05999999999995</v>
      </c>
    </row>
    <row r="56" spans="1:3" ht="15">
      <c r="A56" s="886" t="s">
        <v>50</v>
      </c>
      <c r="B56" s="887"/>
      <c r="C56" s="237"/>
    </row>
    <row r="57" spans="1:3" ht="15">
      <c r="A57" s="886" t="s">
        <v>42</v>
      </c>
      <c r="B57" s="887"/>
      <c r="C57" s="238">
        <v>519.05999999999995</v>
      </c>
    </row>
    <row r="58" spans="1:3" ht="15">
      <c r="A58" s="888" t="s">
        <v>43</v>
      </c>
      <c r="B58" s="889"/>
      <c r="C58" s="236">
        <f>SUM(C59:C60)</f>
        <v>0</v>
      </c>
    </row>
    <row r="59" spans="1:3" ht="15">
      <c r="A59" s="886" t="s">
        <v>44</v>
      </c>
      <c r="B59" s="887"/>
      <c r="C59" s="237"/>
    </row>
    <row r="60" spans="1:3" ht="15">
      <c r="A60" s="890" t="s">
        <v>42</v>
      </c>
      <c r="B60" s="891"/>
      <c r="C60" s="239"/>
    </row>
    <row r="61" spans="1:3" ht="15">
      <c r="A61" s="892" t="s">
        <v>52</v>
      </c>
      <c r="B61" s="893"/>
      <c r="C61" s="240">
        <f>C54+C55-C58</f>
        <v>5493.4599999999991</v>
      </c>
    </row>
    <row r="62" spans="1:3" ht="15">
      <c r="A62" s="877" t="s">
        <v>280</v>
      </c>
      <c r="B62" s="878"/>
      <c r="C62" s="879"/>
    </row>
    <row r="63" spans="1:3" ht="15">
      <c r="A63" s="869" t="s">
        <v>49</v>
      </c>
      <c r="B63" s="870"/>
      <c r="C63" s="235"/>
    </row>
    <row r="64" spans="1:3" ht="15">
      <c r="A64" s="880" t="s">
        <v>59</v>
      </c>
      <c r="B64" s="881"/>
      <c r="C64" s="242"/>
    </row>
    <row r="65" spans="1:5" ht="15">
      <c r="A65" s="880" t="s">
        <v>63</v>
      </c>
      <c r="B65" s="881"/>
      <c r="C65" s="242"/>
    </row>
    <row r="66" spans="1:5" ht="15">
      <c r="A66" s="882" t="s">
        <v>282</v>
      </c>
      <c r="B66" s="883"/>
      <c r="C66" s="241">
        <f>C63+C64-C65</f>
        <v>0</v>
      </c>
    </row>
    <row r="67" spans="1:5" ht="15">
      <c r="A67" s="884" t="s">
        <v>53</v>
      </c>
      <c r="B67" s="885"/>
      <c r="C67" s="879"/>
    </row>
    <row r="68" spans="1:5" ht="15">
      <c r="A68" s="869" t="s">
        <v>49</v>
      </c>
      <c r="B68" s="870"/>
      <c r="C68" s="235">
        <f>C45-C54-C63</f>
        <v>0</v>
      </c>
    </row>
    <row r="69" spans="1:5" ht="15.75" thickBot="1">
      <c r="A69" s="871" t="s">
        <v>52</v>
      </c>
      <c r="B69" s="872"/>
      <c r="C69" s="243">
        <f>C52-C61-C66</f>
        <v>0</v>
      </c>
    </row>
    <row r="77" spans="1:5" ht="15">
      <c r="A77" s="873" t="s">
        <v>392</v>
      </c>
      <c r="B77" s="874"/>
      <c r="C77" s="874"/>
      <c r="D77" s="874"/>
      <c r="E77" s="874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25" thickBot="1">
      <c r="A80" s="37" t="s">
        <v>39</v>
      </c>
      <c r="B80" s="38"/>
      <c r="C80" s="38"/>
      <c r="D80" s="38"/>
      <c r="E80" s="39"/>
    </row>
    <row r="81" spans="1:5" ht="25.5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9" t="s">
        <v>391</v>
      </c>
      <c r="B106" s="851"/>
      <c r="C106" s="851"/>
    </row>
    <row r="107" spans="1:5">
      <c r="A107" s="875"/>
      <c r="B107" s="876"/>
      <c r="C107" s="876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5">
      <c r="A114" s="599" t="s">
        <v>390</v>
      </c>
      <c r="B114" s="851"/>
      <c r="C114" s="851"/>
      <c r="D114" s="600"/>
      <c r="E114" s="600"/>
      <c r="F114" s="600"/>
      <c r="G114" s="600"/>
    </row>
    <row r="115" spans="1:9" ht="14.25" thickBot="1">
      <c r="A115" s="862"/>
      <c r="B115" s="863"/>
      <c r="C115" s="863"/>
    </row>
    <row r="116" spans="1:9" ht="13.5" customHeight="1">
      <c r="A116" s="864"/>
      <c r="B116" s="866" t="s">
        <v>289</v>
      </c>
      <c r="C116" s="867"/>
      <c r="D116" s="867"/>
      <c r="E116" s="867"/>
      <c r="F116" s="868"/>
      <c r="G116" s="866" t="s">
        <v>290</v>
      </c>
      <c r="H116" s="867"/>
      <c r="I116" s="868"/>
    </row>
    <row r="117" spans="1:9" ht="51">
      <c r="A117" s="865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599" t="s">
        <v>389</v>
      </c>
      <c r="B124" s="851"/>
      <c r="C124" s="851"/>
    </row>
    <row r="125" spans="1:9" ht="14.25" thickBot="1">
      <c r="A125" s="862"/>
      <c r="B125" s="863"/>
      <c r="C125" s="863"/>
    </row>
    <row r="126" spans="1:9">
      <c r="A126" s="66" t="s">
        <v>31</v>
      </c>
      <c r="B126" s="67" t="s">
        <v>167</v>
      </c>
      <c r="C126" s="68" t="s">
        <v>168</v>
      </c>
    </row>
    <row r="127" spans="1:9" ht="26.25" thickBot="1">
      <c r="A127" s="69" t="s">
        <v>291</v>
      </c>
      <c r="B127" s="70"/>
      <c r="C127" s="71"/>
    </row>
    <row r="131" spans="1:4" ht="50.25" customHeight="1">
      <c r="A131" s="599" t="s">
        <v>403</v>
      </c>
      <c r="B131" s="851"/>
      <c r="C131" s="851"/>
      <c r="D131" s="600"/>
    </row>
    <row r="132" spans="1:4" ht="14.25" thickBot="1">
      <c r="A132" s="852"/>
      <c r="B132" s="853"/>
      <c r="C132" s="853"/>
    </row>
    <row r="133" spans="1:4">
      <c r="A133" s="854" t="s">
        <v>121</v>
      </c>
      <c r="B133" s="855"/>
      <c r="C133" s="67" t="s">
        <v>167</v>
      </c>
      <c r="D133" s="68" t="s">
        <v>168</v>
      </c>
    </row>
    <row r="134" spans="1:4" ht="66" customHeight="1">
      <c r="A134" s="856" t="s">
        <v>292</v>
      </c>
      <c r="B134" s="857"/>
      <c r="C134" s="59">
        <f>C136+SUM(C137:C140)</f>
        <v>0</v>
      </c>
      <c r="D134" s="264">
        <f>D136+SUM(D137:D140)</f>
        <v>0</v>
      </c>
    </row>
    <row r="135" spans="1:4">
      <c r="A135" s="858" t="s">
        <v>148</v>
      </c>
      <c r="B135" s="859"/>
      <c r="C135" s="72"/>
      <c r="D135" s="265"/>
    </row>
    <row r="136" spans="1:4">
      <c r="A136" s="860" t="s">
        <v>29</v>
      </c>
      <c r="B136" s="861"/>
      <c r="C136" s="73"/>
      <c r="D136" s="266"/>
    </row>
    <row r="137" spans="1:4">
      <c r="A137" s="848" t="s">
        <v>276</v>
      </c>
      <c r="B137" s="849"/>
      <c r="C137" s="74"/>
      <c r="D137" s="267"/>
    </row>
    <row r="138" spans="1:4">
      <c r="A138" s="848" t="s">
        <v>156</v>
      </c>
      <c r="B138" s="849"/>
      <c r="C138" s="74"/>
      <c r="D138" s="267"/>
    </row>
    <row r="139" spans="1:4">
      <c r="A139" s="848" t="s">
        <v>157</v>
      </c>
      <c r="B139" s="849"/>
      <c r="C139" s="74"/>
      <c r="D139" s="267"/>
    </row>
    <row r="140" spans="1:4">
      <c r="A140" s="848" t="s">
        <v>158</v>
      </c>
      <c r="B140" s="849"/>
      <c r="C140" s="74"/>
      <c r="D140" s="267"/>
    </row>
    <row r="158" spans="1:9">
      <c r="A158" s="485" t="s">
        <v>361</v>
      </c>
      <c r="B158" s="686"/>
      <c r="C158" s="686"/>
      <c r="D158" s="686"/>
      <c r="E158" s="686"/>
      <c r="F158" s="686"/>
      <c r="G158" s="686"/>
      <c r="H158" s="686"/>
      <c r="I158" s="686"/>
    </row>
    <row r="159" spans="1:9" ht="16.5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04" t="s">
        <v>28</v>
      </c>
      <c r="B160" s="850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04" t="s">
        <v>28</v>
      </c>
      <c r="B167" s="705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2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38" t="s">
        <v>431</v>
      </c>
      <c r="B176" s="839"/>
      <c r="C176" s="839"/>
      <c r="D176" s="839"/>
      <c r="E176" s="839"/>
      <c r="F176" s="839"/>
      <c r="G176" s="839"/>
      <c r="H176" s="839"/>
      <c r="I176" s="839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40" t="s">
        <v>254</v>
      </c>
      <c r="B178" s="841"/>
      <c r="C178" s="841"/>
      <c r="D178" s="842"/>
      <c r="E178" s="738" t="s">
        <v>167</v>
      </c>
      <c r="F178" s="530" t="s">
        <v>255</v>
      </c>
      <c r="G178" s="531"/>
      <c r="H178" s="532"/>
      <c r="I178" s="846" t="s">
        <v>168</v>
      </c>
    </row>
    <row r="179" spans="1:9" ht="26.25" thickBot="1">
      <c r="A179" s="843"/>
      <c r="B179" s="844"/>
      <c r="C179" s="844"/>
      <c r="D179" s="845"/>
      <c r="E179" s="739"/>
      <c r="F179" s="133" t="s">
        <v>59</v>
      </c>
      <c r="G179" s="134" t="s">
        <v>295</v>
      </c>
      <c r="H179" s="133" t="s">
        <v>296</v>
      </c>
      <c r="I179" s="847"/>
    </row>
    <row r="180" spans="1:9">
      <c r="A180" s="135">
        <v>1</v>
      </c>
      <c r="B180" s="771" t="s">
        <v>163</v>
      </c>
      <c r="C180" s="828"/>
      <c r="D180" s="772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9" t="s">
        <v>297</v>
      </c>
      <c r="C181" s="830"/>
      <c r="D181" s="831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32" t="s">
        <v>164</v>
      </c>
      <c r="C182" s="833"/>
      <c r="D182" s="834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829" t="s">
        <v>297</v>
      </c>
      <c r="C183" s="830"/>
      <c r="D183" s="831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180</v>
      </c>
      <c r="B184" s="832" t="s">
        <v>268</v>
      </c>
      <c r="C184" s="833"/>
      <c r="D184" s="834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5" t="s">
        <v>151</v>
      </c>
      <c r="B185" s="836"/>
      <c r="C185" s="836"/>
      <c r="D185" s="837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277</v>
      </c>
      <c r="B187"/>
      <c r="C187"/>
      <c r="D187"/>
      <c r="E187"/>
      <c r="F187"/>
      <c r="G187"/>
      <c r="H187"/>
      <c r="I187"/>
    </row>
    <row r="188" spans="1:9" ht="14.25">
      <c r="A188" s="147" t="s">
        <v>417</v>
      </c>
      <c r="B188"/>
      <c r="C188"/>
      <c r="D188"/>
      <c r="E188"/>
      <c r="F188"/>
      <c r="G188"/>
      <c r="H188"/>
      <c r="I188"/>
    </row>
    <row r="190" spans="1:9" ht="14.25">
      <c r="A190" s="529" t="s">
        <v>385</v>
      </c>
      <c r="B190" s="798"/>
      <c r="C190" s="798"/>
      <c r="D190" s="798"/>
      <c r="E190" s="798"/>
      <c r="F190" s="798"/>
      <c r="G190" s="798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40" t="s">
        <v>146</v>
      </c>
      <c r="B192" s="826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27" t="s">
        <v>86</v>
      </c>
      <c r="B193" s="79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3" t="s">
        <v>236</v>
      </c>
      <c r="B194" s="783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3" t="s">
        <v>237</v>
      </c>
      <c r="B195" s="783"/>
      <c r="C195" s="157"/>
      <c r="D195" s="157"/>
      <c r="E195" s="157"/>
      <c r="F195" s="157"/>
      <c r="G195" s="158">
        <f t="shared" si="11"/>
        <v>0</v>
      </c>
    </row>
    <row r="196" spans="1:7">
      <c r="A196" s="823" t="s">
        <v>238</v>
      </c>
      <c r="B196" s="783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3" t="s">
        <v>300</v>
      </c>
      <c r="B197" s="783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0" t="s">
        <v>239</v>
      </c>
      <c r="B198" s="783"/>
      <c r="C198" s="157"/>
      <c r="D198" s="157"/>
      <c r="E198" s="157"/>
      <c r="F198" s="157"/>
      <c r="G198" s="158">
        <f t="shared" si="11"/>
        <v>0</v>
      </c>
    </row>
    <row r="199" spans="1:7">
      <c r="A199" s="590" t="s">
        <v>240</v>
      </c>
      <c r="B199" s="783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0" t="s">
        <v>301</v>
      </c>
      <c r="B200" s="783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4" t="s">
        <v>24</v>
      </c>
      <c r="B201" s="786"/>
      <c r="C201" s="159"/>
      <c r="D201" s="159"/>
      <c r="E201" s="159"/>
      <c r="F201" s="159"/>
      <c r="G201" s="160">
        <f t="shared" si="11"/>
        <v>0</v>
      </c>
    </row>
    <row r="202" spans="1:7">
      <c r="A202" s="825" t="s">
        <v>246</v>
      </c>
      <c r="B202" s="79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1" t="s">
        <v>0</v>
      </c>
      <c r="B203" s="783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1" t="s">
        <v>25</v>
      </c>
      <c r="B204" s="783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1" t="s">
        <v>1</v>
      </c>
      <c r="B205" s="783"/>
      <c r="C205" s="163"/>
      <c r="D205" s="163"/>
      <c r="E205" s="164"/>
      <c r="F205" s="164"/>
      <c r="G205" s="158">
        <f t="shared" si="12"/>
        <v>0</v>
      </c>
    </row>
    <row r="206" spans="1:7">
      <c r="A206" s="782" t="s">
        <v>21</v>
      </c>
      <c r="B206" s="783"/>
      <c r="C206" s="163"/>
      <c r="D206" s="163"/>
      <c r="E206" s="164"/>
      <c r="F206" s="164"/>
      <c r="G206" s="158">
        <f t="shared" si="12"/>
        <v>0</v>
      </c>
    </row>
    <row r="207" spans="1:7">
      <c r="A207" s="578" t="s">
        <v>2</v>
      </c>
      <c r="B207" s="783"/>
      <c r="C207" s="163"/>
      <c r="D207" s="163"/>
      <c r="E207" s="164"/>
      <c r="F207" s="164"/>
      <c r="G207" s="158">
        <f t="shared" si="12"/>
        <v>0</v>
      </c>
    </row>
    <row r="208" spans="1:7">
      <c r="A208" s="578" t="s">
        <v>3</v>
      </c>
      <c r="B208" s="783"/>
      <c r="C208" s="163"/>
      <c r="D208" s="163"/>
      <c r="E208" s="164"/>
      <c r="F208" s="164"/>
      <c r="G208" s="158">
        <f t="shared" si="12"/>
        <v>0</v>
      </c>
    </row>
    <row r="209" spans="1:7">
      <c r="A209" s="578" t="s">
        <v>4</v>
      </c>
      <c r="B209" s="783"/>
      <c r="C209" s="163"/>
      <c r="D209" s="163"/>
      <c r="E209" s="164"/>
      <c r="F209" s="164"/>
      <c r="G209" s="158">
        <f t="shared" si="12"/>
        <v>0</v>
      </c>
    </row>
    <row r="210" spans="1:7">
      <c r="A210" s="578" t="s">
        <v>5</v>
      </c>
      <c r="B210" s="783"/>
      <c r="C210" s="163"/>
      <c r="D210" s="163"/>
      <c r="E210" s="164"/>
      <c r="F210" s="164"/>
      <c r="G210" s="158">
        <f t="shared" si="12"/>
        <v>0</v>
      </c>
    </row>
    <row r="211" spans="1:7">
      <c r="A211" s="578" t="s">
        <v>6</v>
      </c>
      <c r="B211" s="783"/>
      <c r="C211" s="163"/>
      <c r="D211" s="163"/>
      <c r="E211" s="164"/>
      <c r="F211" s="164"/>
      <c r="G211" s="158">
        <f t="shared" si="12"/>
        <v>0</v>
      </c>
    </row>
    <row r="212" spans="1:7">
      <c r="A212" s="578" t="s">
        <v>7</v>
      </c>
      <c r="B212" s="783"/>
      <c r="C212" s="163"/>
      <c r="D212" s="163"/>
      <c r="E212" s="164"/>
      <c r="F212" s="164"/>
      <c r="G212" s="158">
        <f t="shared" si="12"/>
        <v>0</v>
      </c>
    </row>
    <row r="213" spans="1:7">
      <c r="A213" s="578" t="s">
        <v>8</v>
      </c>
      <c r="B213" s="783"/>
      <c r="C213" s="163"/>
      <c r="D213" s="163"/>
      <c r="E213" s="164"/>
      <c r="F213" s="164"/>
      <c r="G213" s="158">
        <f t="shared" si="12"/>
        <v>0</v>
      </c>
    </row>
    <row r="214" spans="1:7">
      <c r="A214" s="578" t="s">
        <v>9</v>
      </c>
      <c r="B214" s="783"/>
      <c r="C214" s="163"/>
      <c r="D214" s="163"/>
      <c r="E214" s="164"/>
      <c r="F214" s="164"/>
      <c r="G214" s="158">
        <f t="shared" si="12"/>
        <v>0</v>
      </c>
    </row>
    <row r="215" spans="1:7">
      <c r="A215" s="578" t="s">
        <v>10</v>
      </c>
      <c r="B215" s="783"/>
      <c r="C215" s="163"/>
      <c r="D215" s="163"/>
      <c r="E215" s="164"/>
      <c r="F215" s="164"/>
      <c r="G215" s="158">
        <f t="shared" si="12"/>
        <v>0</v>
      </c>
    </row>
    <row r="216" spans="1:7">
      <c r="A216" s="784" t="s">
        <v>16</v>
      </c>
      <c r="B216" s="783"/>
      <c r="C216" s="163"/>
      <c r="D216" s="163"/>
      <c r="E216" s="164"/>
      <c r="F216" s="164"/>
      <c r="G216" s="158">
        <f>C216+D216-E216-F216</f>
        <v>0</v>
      </c>
    </row>
    <row r="217" spans="1:7">
      <c r="A217" s="784" t="s">
        <v>17</v>
      </c>
      <c r="B217" s="783"/>
      <c r="C217" s="163"/>
      <c r="D217" s="163"/>
      <c r="E217" s="164"/>
      <c r="F217" s="164"/>
      <c r="G217" s="158">
        <f>C217+D217-E217-F217</f>
        <v>0</v>
      </c>
    </row>
    <row r="218" spans="1:7">
      <c r="A218" s="782" t="s">
        <v>18</v>
      </c>
      <c r="B218" s="783"/>
      <c r="C218" s="163"/>
      <c r="D218" s="163"/>
      <c r="E218" s="164"/>
      <c r="F218" s="164"/>
      <c r="G218" s="158">
        <f t="shared" si="12"/>
        <v>0</v>
      </c>
    </row>
    <row r="219" spans="1:7">
      <c r="A219" s="782" t="s">
        <v>19</v>
      </c>
      <c r="B219" s="783"/>
      <c r="C219" s="163"/>
      <c r="D219" s="163"/>
      <c r="E219" s="164"/>
      <c r="F219" s="164"/>
      <c r="G219" s="158">
        <f t="shared" si="12"/>
        <v>0</v>
      </c>
    </row>
    <row r="220" spans="1:7">
      <c r="A220" s="784" t="s">
        <v>418</v>
      </c>
      <c r="B220" s="783"/>
      <c r="C220" s="163"/>
      <c r="D220" s="163"/>
      <c r="E220" s="164"/>
      <c r="F220" s="164"/>
      <c r="G220" s="158">
        <f t="shared" si="12"/>
        <v>0</v>
      </c>
    </row>
    <row r="221" spans="1:7">
      <c r="A221" s="784" t="s">
        <v>20</v>
      </c>
      <c r="B221" s="783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5" t="s">
        <v>302</v>
      </c>
      <c r="B222" s="786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81" t="s">
        <v>38</v>
      </c>
      <c r="B223" s="822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85" t="s">
        <v>384</v>
      </c>
      <c r="B226" s="808"/>
      <c r="C226" s="808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81" t="s">
        <v>121</v>
      </c>
      <c r="B229" s="817"/>
      <c r="C229" s="477" t="s">
        <v>167</v>
      </c>
      <c r="D229" s="174" t="s">
        <v>168</v>
      </c>
    </row>
    <row r="230" spans="1:7" ht="14.25" thickBot="1">
      <c r="A230" s="781" t="s">
        <v>362</v>
      </c>
      <c r="B230" s="817"/>
      <c r="C230" s="477"/>
      <c r="D230" s="174"/>
    </row>
    <row r="231" spans="1:7">
      <c r="A231" s="818" t="s">
        <v>303</v>
      </c>
      <c r="B231" s="819"/>
      <c r="C231" s="176"/>
      <c r="D231" s="177"/>
    </row>
    <row r="232" spans="1:7">
      <c r="A232" s="820" t="s">
        <v>304</v>
      </c>
      <c r="B232" s="821"/>
      <c r="C232" s="178"/>
      <c r="D232" s="129"/>
    </row>
    <row r="233" spans="1:7" ht="14.25" thickBot="1">
      <c r="A233" s="815" t="s">
        <v>305</v>
      </c>
      <c r="B233" s="816"/>
      <c r="C233" s="178"/>
      <c r="D233" s="129"/>
    </row>
    <row r="234" spans="1:7" ht="26.25" customHeight="1" thickBot="1">
      <c r="A234" s="781" t="s">
        <v>363</v>
      </c>
      <c r="B234" s="817"/>
      <c r="C234" s="245">
        <f>SUM(C235:C237)</f>
        <v>0</v>
      </c>
      <c r="D234" s="175">
        <f>SUM(D235:D237)</f>
        <v>0</v>
      </c>
    </row>
    <row r="235" spans="1:7" ht="25.5" customHeight="1">
      <c r="A235" s="818" t="s">
        <v>303</v>
      </c>
      <c r="B235" s="819"/>
      <c r="C235" s="176"/>
      <c r="D235" s="177"/>
    </row>
    <row r="236" spans="1:7">
      <c r="A236" s="820" t="s">
        <v>304</v>
      </c>
      <c r="B236" s="821"/>
      <c r="C236" s="178"/>
      <c r="D236" s="129"/>
    </row>
    <row r="237" spans="1:7" ht="14.25" thickBot="1">
      <c r="A237" s="815" t="s">
        <v>305</v>
      </c>
      <c r="B237" s="816"/>
      <c r="C237" s="178"/>
      <c r="D237" s="129"/>
    </row>
    <row r="238" spans="1:7" ht="26.25" customHeight="1" thickBot="1">
      <c r="A238" s="781" t="s">
        <v>364</v>
      </c>
      <c r="B238" s="817"/>
      <c r="C238" s="179">
        <f>SUM(C239:C241)</f>
        <v>0</v>
      </c>
      <c r="D238" s="118">
        <f>SUM(D239:D241)</f>
        <v>0</v>
      </c>
    </row>
    <row r="239" spans="1:7" ht="25.5" customHeight="1">
      <c r="A239" s="818" t="s">
        <v>303</v>
      </c>
      <c r="B239" s="819"/>
      <c r="C239" s="176"/>
      <c r="D239" s="177"/>
    </row>
    <row r="240" spans="1:7">
      <c r="A240" s="820" t="s">
        <v>304</v>
      </c>
      <c r="B240" s="821"/>
      <c r="C240" s="178"/>
      <c r="D240" s="129"/>
    </row>
    <row r="241" spans="1:5" ht="14.25" thickBot="1">
      <c r="A241" s="815" t="s">
        <v>305</v>
      </c>
      <c r="B241" s="816"/>
      <c r="C241" s="178"/>
      <c r="D241" s="129"/>
    </row>
    <row r="242" spans="1:5" ht="14.25" thickBot="1">
      <c r="A242" s="781" t="s">
        <v>22</v>
      </c>
      <c r="B242" s="817"/>
      <c r="C242" s="246">
        <f>C234+C238</f>
        <v>0</v>
      </c>
      <c r="D242" s="118">
        <f>D234+D238</f>
        <v>0</v>
      </c>
    </row>
    <row r="245" spans="1:5" ht="60.75" customHeight="1">
      <c r="A245" s="485" t="s">
        <v>433</v>
      </c>
      <c r="B245" s="808"/>
      <c r="C245" s="808"/>
      <c r="D245" s="686"/>
    </row>
    <row r="246" spans="1:5" ht="14.25" thickBot="1">
      <c r="A246" s="3"/>
      <c r="B246" s="3"/>
      <c r="C246" s="3"/>
    </row>
    <row r="247" spans="1:5" ht="14.25" thickBot="1">
      <c r="A247" s="488" t="s">
        <v>93</v>
      </c>
      <c r="B247" s="489"/>
      <c r="C247" s="244" t="s">
        <v>271</v>
      </c>
      <c r="D247" s="167" t="s">
        <v>306</v>
      </c>
    </row>
    <row r="248" spans="1:5" ht="25.5" customHeight="1">
      <c r="A248" s="809" t="s">
        <v>307</v>
      </c>
      <c r="B248" s="810"/>
      <c r="C248" s="168"/>
      <c r="D248" s="169"/>
    </row>
    <row r="249" spans="1:5" ht="26.25" customHeight="1" thickBot="1">
      <c r="A249" s="811" t="s">
        <v>308</v>
      </c>
      <c r="B249" s="499"/>
      <c r="C249" s="183"/>
      <c r="D249" s="170"/>
    </row>
    <row r="250" spans="1:5" ht="14.25" thickBot="1">
      <c r="A250" s="687" t="s">
        <v>38</v>
      </c>
      <c r="B250" s="812"/>
      <c r="C250" s="171">
        <f>SUM(C248:C249)</f>
        <v>0</v>
      </c>
      <c r="D250" s="172">
        <f>SUM(D248:D249)</f>
        <v>0</v>
      </c>
    </row>
    <row r="256" spans="1:5" ht="14.25">
      <c r="A256" s="813" t="s">
        <v>383</v>
      </c>
      <c r="B256" s="814"/>
      <c r="C256" s="814"/>
      <c r="D256" s="814"/>
      <c r="E256" s="814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309</v>
      </c>
      <c r="B258" s="807" t="s">
        <v>116</v>
      </c>
      <c r="C258" s="690"/>
      <c r="D258" s="807" t="s">
        <v>310</v>
      </c>
      <c r="E258" s="690"/>
    </row>
    <row r="259" spans="1:5" ht="14.25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25" thickBot="1">
      <c r="A260" s="186" t="s">
        <v>311</v>
      </c>
      <c r="B260" s="807"/>
      <c r="C260" s="744"/>
      <c r="D260" s="744"/>
      <c r="E260" s="745"/>
    </row>
    <row r="261" spans="1:5">
      <c r="A261" s="248" t="s">
        <v>316</v>
      </c>
      <c r="B261" s="188"/>
      <c r="C261" s="188"/>
      <c r="D261" s="189"/>
      <c r="E261" s="188"/>
    </row>
    <row r="262" spans="1:5" ht="25.5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25" thickBot="1">
      <c r="A266" s="466" t="s">
        <v>73</v>
      </c>
      <c r="B266" s="464"/>
      <c r="C266" s="464"/>
      <c r="D266" s="465"/>
      <c r="E266" s="464"/>
    </row>
    <row r="267" spans="1:5" ht="14.2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319</v>
      </c>
      <c r="B268" s="807"/>
      <c r="C268" s="744"/>
      <c r="D268" s="744"/>
      <c r="E268" s="745"/>
    </row>
    <row r="269" spans="1:5">
      <c r="A269" s="248" t="s">
        <v>316</v>
      </c>
      <c r="B269" s="188"/>
      <c r="C269" s="188"/>
      <c r="D269" s="189"/>
      <c r="E269" s="188"/>
    </row>
    <row r="270" spans="1:5" ht="25.5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25" thickBot="1">
      <c r="A274" s="466" t="s">
        <v>73</v>
      </c>
      <c r="B274" s="464"/>
      <c r="C274" s="464"/>
      <c r="D274" s="465"/>
      <c r="E274" s="464"/>
    </row>
    <row r="275" spans="1:7" ht="14.2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5" t="s">
        <v>382</v>
      </c>
      <c r="B278" s="808"/>
      <c r="C278" s="808"/>
      <c r="D278" s="686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704" t="s">
        <v>169</v>
      </c>
      <c r="B280" s="705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801" t="s">
        <v>129</v>
      </c>
      <c r="B281" s="802"/>
      <c r="C281" s="195"/>
      <c r="D281" s="196"/>
      <c r="E281" s="196"/>
      <c r="G281" s="441"/>
    </row>
    <row r="282" spans="1:7" ht="14.25">
      <c r="A282" s="792" t="s">
        <v>320</v>
      </c>
      <c r="B282" s="793"/>
      <c r="C282" s="197"/>
      <c r="D282" s="129"/>
      <c r="E282" s="129"/>
      <c r="G282" s="441"/>
    </row>
    <row r="283" spans="1:7" ht="25.5" customHeight="1">
      <c r="A283" s="803" t="s">
        <v>247</v>
      </c>
      <c r="B283" s="804"/>
      <c r="C283" s="198"/>
      <c r="D283" s="199"/>
      <c r="E283" s="199"/>
      <c r="G283" s="445"/>
    </row>
    <row r="284" spans="1:7" ht="14.25">
      <c r="A284" s="805" t="s">
        <v>130</v>
      </c>
      <c r="B284" s="806"/>
      <c r="C284" s="197"/>
      <c r="D284" s="129"/>
      <c r="E284" s="129"/>
      <c r="G284" s="441"/>
    </row>
    <row r="285" spans="1:7" ht="14.25">
      <c r="A285" s="792" t="s">
        <v>406</v>
      </c>
      <c r="B285" s="793"/>
      <c r="C285" s="200"/>
      <c r="D285" s="201"/>
      <c r="E285" s="201"/>
      <c r="G285" s="441"/>
    </row>
    <row r="286" spans="1:7" ht="14.25">
      <c r="A286" s="792" t="s">
        <v>407</v>
      </c>
      <c r="B286" s="793"/>
      <c r="C286" s="200"/>
      <c r="D286" s="201"/>
      <c r="E286" s="201"/>
      <c r="G286" s="441"/>
    </row>
    <row r="287" spans="1:7" ht="14.25">
      <c r="A287" s="792" t="s">
        <v>408</v>
      </c>
      <c r="B287" s="793"/>
      <c r="C287" s="446"/>
      <c r="D287" s="201"/>
      <c r="E287" s="201"/>
      <c r="G287" s="441"/>
    </row>
    <row r="288" spans="1:7">
      <c r="A288" s="792" t="s">
        <v>131</v>
      </c>
      <c r="B288" s="793"/>
      <c r="C288" s="447"/>
      <c r="D288" s="129"/>
      <c r="E288" s="129"/>
    </row>
    <row r="289" spans="1:5" ht="14.25" thickBot="1">
      <c r="A289" s="794" t="s">
        <v>42</v>
      </c>
      <c r="B289" s="795"/>
      <c r="C289" s="442"/>
      <c r="D289" s="443"/>
      <c r="E289" s="443"/>
    </row>
    <row r="290" spans="1:5" ht="14.25" thickBot="1">
      <c r="A290" s="796" t="s">
        <v>151</v>
      </c>
      <c r="B290" s="797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29" t="s">
        <v>381</v>
      </c>
      <c r="B291" s="798"/>
      <c r="C291" s="798"/>
      <c r="D291" s="798"/>
    </row>
    <row r="292" spans="1:5" ht="14.25" thickBot="1">
      <c r="A292" s="152"/>
      <c r="B292" s="153"/>
      <c r="C292" s="154"/>
      <c r="D292" s="154"/>
    </row>
    <row r="293" spans="1:5" ht="14.25" thickBot="1">
      <c r="A293" s="799" t="s">
        <v>146</v>
      </c>
      <c r="B293" s="800"/>
      <c r="C293" s="478" t="s">
        <v>271</v>
      </c>
      <c r="D293" s="132" t="s">
        <v>306</v>
      </c>
    </row>
    <row r="294" spans="1:5" ht="32.25" customHeight="1" thickBot="1">
      <c r="A294" s="517" t="s">
        <v>241</v>
      </c>
      <c r="B294" s="690"/>
      <c r="C294" s="203"/>
      <c r="D294" s="204"/>
    </row>
    <row r="295" spans="1:5" ht="14.25" thickBot="1">
      <c r="A295" s="517" t="s">
        <v>242</v>
      </c>
      <c r="B295" s="690"/>
      <c r="C295" s="203"/>
      <c r="D295" s="204"/>
    </row>
    <row r="296" spans="1:5" ht="14.25" thickBot="1">
      <c r="A296" s="517" t="s">
        <v>243</v>
      </c>
      <c r="B296" s="690"/>
      <c r="C296" s="203"/>
      <c r="D296" s="204"/>
    </row>
    <row r="297" spans="1:5" ht="25.5" customHeight="1" thickBot="1">
      <c r="A297" s="517" t="s">
        <v>321</v>
      </c>
      <c r="B297" s="690"/>
      <c r="C297" s="203"/>
      <c r="D297" s="204"/>
    </row>
    <row r="298" spans="1:5" ht="27" customHeight="1" thickBot="1">
      <c r="A298" s="517" t="s">
        <v>244</v>
      </c>
      <c r="B298" s="690"/>
      <c r="C298" s="203"/>
      <c r="D298" s="204"/>
    </row>
    <row r="299" spans="1:5" ht="14.25" thickBot="1">
      <c r="A299" s="787" t="s">
        <v>245</v>
      </c>
      <c r="B299" s="690"/>
      <c r="C299" s="203"/>
      <c r="D299" s="204"/>
    </row>
    <row r="300" spans="1:5" ht="29.25" customHeight="1" thickBot="1">
      <c r="A300" s="787" t="s">
        <v>322</v>
      </c>
      <c r="B300" s="690"/>
      <c r="C300" s="203"/>
      <c r="D300" s="204"/>
    </row>
    <row r="301" spans="1:5" ht="25.5" customHeight="1" thickBot="1">
      <c r="A301" s="787" t="s">
        <v>26</v>
      </c>
      <c r="B301" s="690"/>
      <c r="C301" s="203"/>
      <c r="D301" s="204"/>
    </row>
    <row r="302" spans="1:5" ht="14.25" thickBot="1">
      <c r="A302" s="787" t="s">
        <v>27</v>
      </c>
      <c r="B302" s="788"/>
      <c r="C302" s="210">
        <f>SUM(C303:C322)</f>
        <v>0</v>
      </c>
      <c r="D302" s="211">
        <f>SUM(D303:D322)</f>
        <v>0</v>
      </c>
    </row>
    <row r="303" spans="1:5">
      <c r="A303" s="789" t="s">
        <v>0</v>
      </c>
      <c r="B303" s="790"/>
      <c r="C303" s="205"/>
      <c r="D303" s="206"/>
    </row>
    <row r="304" spans="1:5">
      <c r="A304" s="791" t="s">
        <v>25</v>
      </c>
      <c r="B304" s="783"/>
      <c r="C304" s="207"/>
      <c r="D304" s="206"/>
    </row>
    <row r="305" spans="1:4">
      <c r="A305" s="578" t="s">
        <v>1</v>
      </c>
      <c r="B305" s="783"/>
      <c r="C305" s="207"/>
      <c r="D305" s="206"/>
    </row>
    <row r="306" spans="1:4" ht="24.75" customHeight="1">
      <c r="A306" s="782" t="s">
        <v>21</v>
      </c>
      <c r="B306" s="783"/>
      <c r="C306" s="207"/>
      <c r="D306" s="206"/>
    </row>
    <row r="307" spans="1:4">
      <c r="A307" s="578" t="s">
        <v>2</v>
      </c>
      <c r="B307" s="783"/>
      <c r="C307" s="207"/>
      <c r="D307" s="206"/>
    </row>
    <row r="308" spans="1:4">
      <c r="A308" s="578" t="s">
        <v>3</v>
      </c>
      <c r="B308" s="783"/>
      <c r="C308" s="207"/>
      <c r="D308" s="206"/>
    </row>
    <row r="309" spans="1:4">
      <c r="A309" s="578" t="s">
        <v>4</v>
      </c>
      <c r="B309" s="783"/>
      <c r="C309" s="207"/>
      <c r="D309" s="206"/>
    </row>
    <row r="310" spans="1:4">
      <c r="A310" s="578" t="s">
        <v>5</v>
      </c>
      <c r="B310" s="783"/>
      <c r="C310" s="163"/>
      <c r="D310" s="208"/>
    </row>
    <row r="311" spans="1:4">
      <c r="A311" s="578" t="s">
        <v>6</v>
      </c>
      <c r="B311" s="783"/>
      <c r="C311" s="163"/>
      <c r="D311" s="208"/>
    </row>
    <row r="312" spans="1:4">
      <c r="A312" s="578" t="s">
        <v>7</v>
      </c>
      <c r="B312" s="783"/>
      <c r="C312" s="163"/>
      <c r="D312" s="208"/>
    </row>
    <row r="313" spans="1:4">
      <c r="A313" s="578" t="s">
        <v>8</v>
      </c>
      <c r="B313" s="783"/>
      <c r="C313" s="163"/>
      <c r="D313" s="208"/>
    </row>
    <row r="314" spans="1:4">
      <c r="A314" s="578" t="s">
        <v>9</v>
      </c>
      <c r="B314" s="783"/>
      <c r="C314" s="163"/>
      <c r="D314" s="208"/>
    </row>
    <row r="315" spans="1:4">
      <c r="A315" s="578" t="s">
        <v>10</v>
      </c>
      <c r="B315" s="783"/>
      <c r="C315" s="163"/>
      <c r="D315" s="208"/>
    </row>
    <row r="316" spans="1:4">
      <c r="A316" s="784" t="s">
        <v>16</v>
      </c>
      <c r="B316" s="783"/>
      <c r="C316" s="163"/>
      <c r="D316" s="208"/>
    </row>
    <row r="317" spans="1:4">
      <c r="A317" s="784" t="s">
        <v>17</v>
      </c>
      <c r="B317" s="783"/>
      <c r="C317" s="163"/>
      <c r="D317" s="208"/>
    </row>
    <row r="318" spans="1:4">
      <c r="A318" s="782" t="s">
        <v>18</v>
      </c>
      <c r="B318" s="783"/>
      <c r="C318" s="163"/>
      <c r="D318" s="208"/>
    </row>
    <row r="319" spans="1:4">
      <c r="A319" s="782" t="s">
        <v>19</v>
      </c>
      <c r="B319" s="783"/>
      <c r="C319" s="163"/>
      <c r="D319" s="208"/>
    </row>
    <row r="320" spans="1:4">
      <c r="A320" s="784" t="s">
        <v>418</v>
      </c>
      <c r="B320" s="783"/>
      <c r="C320" s="163"/>
      <c r="D320" s="208"/>
    </row>
    <row r="321" spans="1:8">
      <c r="A321" s="784" t="s">
        <v>20</v>
      </c>
      <c r="B321" s="783"/>
      <c r="C321" s="163"/>
      <c r="D321" s="208"/>
    </row>
    <row r="322" spans="1:8" ht="14.25" thickBot="1">
      <c r="A322" s="785" t="s">
        <v>302</v>
      </c>
      <c r="B322" s="786"/>
      <c r="C322" s="165"/>
      <c r="D322" s="208"/>
    </row>
    <row r="323" spans="1:8" ht="14.25" thickBot="1">
      <c r="A323" s="781" t="s">
        <v>38</v>
      </c>
      <c r="B323" s="690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380</v>
      </c>
      <c r="B329" s="780"/>
      <c r="C329" s="780"/>
    </row>
    <row r="330" spans="1:8" ht="16.5" thickBot="1">
      <c r="A330" s="213"/>
      <c r="B330" s="154"/>
      <c r="C330" s="154"/>
    </row>
    <row r="331" spans="1:8" ht="14.25" thickBot="1">
      <c r="A331" s="781" t="s">
        <v>75</v>
      </c>
      <c r="B331" s="749"/>
      <c r="C331" s="223" t="s">
        <v>167</v>
      </c>
      <c r="D331" s="132" t="s">
        <v>168</v>
      </c>
      <c r="G331" s="777"/>
      <c r="H331" s="777"/>
    </row>
    <row r="332" spans="1:8" ht="14.25" thickBot="1">
      <c r="A332" s="506" t="s">
        <v>76</v>
      </c>
      <c r="B332" s="508"/>
      <c r="C332" s="224">
        <f>SUM(C333:C342)</f>
        <v>0</v>
      </c>
      <c r="D332" s="214">
        <f>SUM(D333:D342)</f>
        <v>0</v>
      </c>
      <c r="G332" s="777"/>
      <c r="H332" s="777"/>
    </row>
    <row r="333" spans="1:8" ht="55.5" customHeight="1">
      <c r="A333" s="771" t="s">
        <v>419</v>
      </c>
      <c r="B333" s="772"/>
      <c r="C333" s="226"/>
      <c r="D333" s="227"/>
      <c r="G333" s="777"/>
      <c r="H333" s="777"/>
    </row>
    <row r="334" spans="1:8">
      <c r="A334" s="773" t="s">
        <v>170</v>
      </c>
      <c r="B334" s="774"/>
      <c r="C334" s="215"/>
      <c r="D334" s="216"/>
    </row>
    <row r="335" spans="1:8">
      <c r="A335" s="619" t="s">
        <v>77</v>
      </c>
      <c r="B335" s="620"/>
      <c r="C335" s="217"/>
      <c r="D335" s="218"/>
    </row>
    <row r="336" spans="1:8" ht="28.5" customHeight="1">
      <c r="A336" s="623" t="s">
        <v>171</v>
      </c>
      <c r="B336" s="624"/>
      <c r="C336" s="217"/>
      <c r="D336" s="218"/>
    </row>
    <row r="337" spans="1:4" ht="32.25" customHeight="1">
      <c r="A337" s="623" t="s">
        <v>172</v>
      </c>
      <c r="B337" s="624"/>
      <c r="C337" s="217"/>
      <c r="D337" s="218"/>
    </row>
    <row r="338" spans="1:4">
      <c r="A338" s="621" t="s">
        <v>173</v>
      </c>
      <c r="B338" s="622"/>
      <c r="C338" s="217"/>
      <c r="D338" s="218"/>
    </row>
    <row r="339" spans="1:4">
      <c r="A339" s="621" t="s">
        <v>174</v>
      </c>
      <c r="B339" s="622"/>
      <c r="C339" s="217"/>
      <c r="D339" s="218"/>
    </row>
    <row r="340" spans="1:4">
      <c r="A340" s="619" t="s">
        <v>78</v>
      </c>
      <c r="B340" s="620"/>
      <c r="C340" s="197"/>
      <c r="D340" s="219"/>
    </row>
    <row r="341" spans="1:4">
      <c r="A341" s="621" t="s">
        <v>175</v>
      </c>
      <c r="B341" s="622"/>
      <c r="C341" s="197"/>
      <c r="D341" s="219"/>
    </row>
    <row r="342" spans="1:4" ht="14.25" thickBot="1">
      <c r="A342" s="775" t="s">
        <v>42</v>
      </c>
      <c r="B342" s="776"/>
      <c r="C342" s="200"/>
      <c r="D342" s="220"/>
    </row>
    <row r="343" spans="1:4" ht="14.25" thickBot="1">
      <c r="A343" s="506" t="s">
        <v>79</v>
      </c>
      <c r="B343" s="508"/>
      <c r="C343" s="224">
        <v>87.61</v>
      </c>
      <c r="D343" s="202">
        <v>178.64</v>
      </c>
    </row>
    <row r="344" spans="1:4" ht="59.25" customHeight="1">
      <c r="A344" s="771" t="s">
        <v>419</v>
      </c>
      <c r="B344" s="772"/>
      <c r="C344" s="215"/>
      <c r="D344" s="216"/>
    </row>
    <row r="345" spans="1:4">
      <c r="A345" s="773" t="s">
        <v>170</v>
      </c>
      <c r="B345" s="774"/>
      <c r="C345" s="215"/>
      <c r="D345" s="216"/>
    </row>
    <row r="346" spans="1:4">
      <c r="A346" s="619" t="s">
        <v>77</v>
      </c>
      <c r="B346" s="620"/>
      <c r="C346" s="217"/>
      <c r="D346" s="218"/>
    </row>
    <row r="347" spans="1:4" ht="27.75" customHeight="1">
      <c r="A347" s="623" t="s">
        <v>171</v>
      </c>
      <c r="B347" s="624"/>
      <c r="C347" s="217"/>
      <c r="D347" s="218"/>
    </row>
    <row r="348" spans="1:4" ht="24.75" customHeight="1">
      <c r="A348" s="623" t="s">
        <v>172</v>
      </c>
      <c r="B348" s="624"/>
      <c r="C348" s="217">
        <v>87.61</v>
      </c>
      <c r="D348" s="218">
        <v>178.64</v>
      </c>
    </row>
    <row r="349" spans="1:4">
      <c r="A349" s="623" t="s">
        <v>173</v>
      </c>
      <c r="B349" s="624"/>
      <c r="C349" s="217"/>
      <c r="D349" s="218"/>
    </row>
    <row r="350" spans="1:4">
      <c r="A350" s="621" t="s">
        <v>174</v>
      </c>
      <c r="B350" s="622"/>
      <c r="C350" s="217"/>
      <c r="D350" s="218"/>
    </row>
    <row r="351" spans="1:4">
      <c r="A351" s="621" t="s">
        <v>176</v>
      </c>
      <c r="B351" s="622"/>
      <c r="C351" s="197"/>
      <c r="D351" s="219"/>
    </row>
    <row r="352" spans="1:4">
      <c r="A352" s="621" t="s">
        <v>175</v>
      </c>
      <c r="B352" s="622"/>
      <c r="C352" s="197"/>
      <c r="D352" s="219"/>
    </row>
    <row r="353" spans="1:5" ht="63.75" customHeight="1" thickBot="1">
      <c r="A353" s="767" t="s">
        <v>177</v>
      </c>
      <c r="B353" s="768"/>
      <c r="C353" s="221"/>
      <c r="D353" s="222"/>
    </row>
    <row r="354" spans="1:5" ht="14.25" thickBot="1">
      <c r="A354" s="756" t="s">
        <v>118</v>
      </c>
      <c r="B354" s="757"/>
      <c r="C354" s="225">
        <f>C332+C343</f>
        <v>87.61</v>
      </c>
      <c r="D354" s="146">
        <f>D332+D343</f>
        <v>178.64</v>
      </c>
    </row>
    <row r="359" spans="1:5" ht="14.25">
      <c r="A359" s="769" t="s">
        <v>379</v>
      </c>
      <c r="B359" s="770"/>
      <c r="C359" s="770"/>
      <c r="D359" s="600"/>
      <c r="E359" s="600"/>
    </row>
    <row r="360" spans="1:5" ht="14.25" thickBot="1">
      <c r="A360" s="154"/>
      <c r="B360" s="154"/>
      <c r="C360" s="154"/>
      <c r="D360"/>
    </row>
    <row r="361" spans="1:5" ht="14.25" thickBot="1">
      <c r="A361" s="743" t="s">
        <v>182</v>
      </c>
      <c r="B361" s="762"/>
      <c r="C361" s="470" t="s">
        <v>167</v>
      </c>
      <c r="D361" s="174" t="s">
        <v>306</v>
      </c>
    </row>
    <row r="362" spans="1:5">
      <c r="A362" s="763" t="s">
        <v>11</v>
      </c>
      <c r="B362" s="764"/>
      <c r="C362" s="228">
        <f>SUM(C363:C369)</f>
        <v>0</v>
      </c>
      <c r="D362" s="228">
        <f>SUM(D363:D369)</f>
        <v>0</v>
      </c>
    </row>
    <row r="363" spans="1:5">
      <c r="A363" s="765" t="s">
        <v>183</v>
      </c>
      <c r="B363" s="766"/>
      <c r="C363" s="229"/>
      <c r="D363" s="230"/>
    </row>
    <row r="364" spans="1:5">
      <c r="A364" s="765" t="s">
        <v>184</v>
      </c>
      <c r="B364" s="766"/>
      <c r="C364" s="229"/>
      <c r="D364" s="230"/>
    </row>
    <row r="365" spans="1:5" ht="27.75" customHeight="1">
      <c r="A365" s="578" t="s">
        <v>185</v>
      </c>
      <c r="B365" s="580"/>
      <c r="C365" s="229"/>
      <c r="D365" s="230"/>
    </row>
    <row r="366" spans="1:5">
      <c r="A366" s="578" t="s">
        <v>186</v>
      </c>
      <c r="B366" s="580"/>
      <c r="C366" s="229"/>
      <c r="D366" s="230"/>
    </row>
    <row r="367" spans="1:5" ht="17.25" customHeight="1">
      <c r="A367" s="578" t="s">
        <v>326</v>
      </c>
      <c r="B367" s="580"/>
      <c r="C367" s="229"/>
      <c r="D367" s="230"/>
    </row>
    <row r="368" spans="1:5" ht="16.5" customHeight="1">
      <c r="A368" s="578" t="s">
        <v>12</v>
      </c>
      <c r="B368" s="580"/>
      <c r="C368" s="229"/>
      <c r="D368" s="230"/>
    </row>
    <row r="369" spans="1:4">
      <c r="A369" s="578" t="s">
        <v>302</v>
      </c>
      <c r="B369" s="580"/>
      <c r="C369" s="229"/>
      <c r="D369" s="230"/>
    </row>
    <row r="370" spans="1:4">
      <c r="A370" s="581" t="s">
        <v>187</v>
      </c>
      <c r="B370" s="583"/>
      <c r="C370" s="228">
        <f>C371+C372+C374</f>
        <v>0</v>
      </c>
      <c r="D370" s="231">
        <f>D371+D372+D374</f>
        <v>0</v>
      </c>
    </row>
    <row r="371" spans="1:4">
      <c r="A371" s="752" t="s">
        <v>87</v>
      </c>
      <c r="B371" s="753"/>
      <c r="C371" s="232"/>
      <c r="D371" s="233"/>
    </row>
    <row r="372" spans="1:4">
      <c r="A372" s="752" t="s">
        <v>188</v>
      </c>
      <c r="B372" s="753"/>
      <c r="C372" s="232"/>
      <c r="D372" s="233"/>
    </row>
    <row r="373" spans="1:4">
      <c r="A373" s="752" t="s">
        <v>189</v>
      </c>
      <c r="B373" s="753"/>
      <c r="C373" s="232"/>
      <c r="D373" s="233"/>
    </row>
    <row r="374" spans="1:4" ht="14.25" thickBot="1">
      <c r="A374" s="754" t="s">
        <v>302</v>
      </c>
      <c r="B374" s="755"/>
      <c r="C374" s="232"/>
      <c r="D374" s="233"/>
    </row>
    <row r="375" spans="1:4" ht="14.25" thickBot="1">
      <c r="A375" s="756" t="s">
        <v>118</v>
      </c>
      <c r="B375" s="757"/>
      <c r="C375" s="234">
        <f>C362+C370</f>
        <v>0</v>
      </c>
      <c r="D375" s="234">
        <f>D362+D370</f>
        <v>0</v>
      </c>
    </row>
    <row r="378" spans="1:4" ht="26.25" customHeight="1">
      <c r="A378" s="747" t="s">
        <v>410</v>
      </c>
      <c r="B378" s="748"/>
      <c r="C378" s="748"/>
      <c r="D378" s="748"/>
    </row>
    <row r="379" spans="1:4" ht="14.25" thickBot="1">
      <c r="A379" s="182"/>
      <c r="B379" s="252"/>
      <c r="C379" s="182"/>
      <c r="D379" s="182"/>
    </row>
    <row r="380" spans="1:4" ht="14.25" thickBot="1">
      <c r="A380" s="758"/>
      <c r="B380" s="759"/>
      <c r="C380" s="476" t="s">
        <v>271</v>
      </c>
      <c r="D380" s="167" t="s">
        <v>168</v>
      </c>
    </row>
    <row r="381" spans="1:4" ht="14.25" thickBot="1">
      <c r="A381" s="760" t="s">
        <v>253</v>
      </c>
      <c r="B381" s="761"/>
      <c r="C381" s="197">
        <v>7638.3</v>
      </c>
      <c r="D381" s="129">
        <v>7638.3</v>
      </c>
    </row>
    <row r="382" spans="1:4" ht="14.25" thickBot="1">
      <c r="A382" s="506" t="s">
        <v>151</v>
      </c>
      <c r="B382" s="508"/>
      <c r="C382" s="202">
        <f>SUM(C381:C381)</f>
        <v>7638.3</v>
      </c>
      <c r="D382" s="202">
        <f>SUM(D381:D381)</f>
        <v>7638.3</v>
      </c>
    </row>
    <row r="385" spans="1:11">
      <c r="A385" s="747" t="s">
        <v>378</v>
      </c>
      <c r="B385" s="748"/>
      <c r="C385" s="748"/>
      <c r="D385" s="748"/>
      <c r="E385" s="600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488" t="s">
        <v>121</v>
      </c>
      <c r="B387" s="745"/>
      <c r="C387" s="79" t="s">
        <v>323</v>
      </c>
      <c r="D387" s="79" t="s">
        <v>324</v>
      </c>
      <c r="E387"/>
    </row>
    <row r="388" spans="1:11" ht="14.25" thickBot="1">
      <c r="A388" s="490" t="s">
        <v>325</v>
      </c>
      <c r="B388" s="749"/>
      <c r="C388" s="253">
        <v>37483.879999999997</v>
      </c>
      <c r="D388" s="254">
        <v>39218.22</v>
      </c>
      <c r="E388"/>
    </row>
    <row r="389" spans="1:11">
      <c r="A389"/>
      <c r="B389"/>
      <c r="C389"/>
      <c r="D389"/>
      <c r="E389"/>
    </row>
    <row r="390" spans="1:11" ht="29.25" customHeight="1">
      <c r="A390" s="750" t="s">
        <v>420</v>
      </c>
      <c r="B390" s="751"/>
      <c r="C390" s="751"/>
      <c r="D390" s="600"/>
      <c r="E390" s="600"/>
    </row>
    <row r="395" spans="1:11" ht="14.25">
      <c r="A395" s="737" t="s">
        <v>411</v>
      </c>
      <c r="B395" s="737"/>
      <c r="C395" s="737"/>
      <c r="D395" s="737"/>
      <c r="E395" s="737"/>
      <c r="F395" s="737"/>
      <c r="G395" s="737"/>
      <c r="H395" s="737"/>
      <c r="I395" s="737"/>
    </row>
    <row r="397" spans="1:11" ht="14.25">
      <c r="A397" s="737" t="s">
        <v>377</v>
      </c>
      <c r="B397" s="737"/>
      <c r="C397" s="737"/>
      <c r="D397" s="737"/>
      <c r="E397" s="737"/>
      <c r="F397" s="737"/>
      <c r="G397" s="737"/>
      <c r="H397" s="737"/>
      <c r="I397" s="737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38" t="s">
        <v>115</v>
      </c>
      <c r="B399" s="740" t="s">
        <v>57</v>
      </c>
      <c r="C399" s="741"/>
      <c r="D399" s="742"/>
      <c r="E399" s="743" t="s">
        <v>144</v>
      </c>
      <c r="F399" s="744"/>
      <c r="G399" s="745"/>
      <c r="H399" s="740" t="s">
        <v>58</v>
      </c>
      <c r="I399" s="744"/>
      <c r="J399" s="745"/>
      <c r="K399" s="473" t="s">
        <v>162</v>
      </c>
    </row>
    <row r="400" spans="1:11" ht="95.25" thickBot="1">
      <c r="A400" s="739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25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5" t="s">
        <v>376</v>
      </c>
      <c r="B414" s="746"/>
      <c r="C414" s="746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29" t="s">
        <v>146</v>
      </c>
      <c r="B416" s="730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31" t="s">
        <v>152</v>
      </c>
      <c r="B417" s="732"/>
      <c r="C417" s="124"/>
      <c r="D417" s="124"/>
      <c r="E417" s="261"/>
      <c r="F417" s="261"/>
      <c r="G417" s="261"/>
      <c r="H417" s="261"/>
      <c r="I417" s="261"/>
    </row>
    <row r="418" spans="1:9">
      <c r="A418" s="733" t="s">
        <v>153</v>
      </c>
      <c r="B418" s="734"/>
      <c r="C418" s="125"/>
      <c r="D418" s="125"/>
      <c r="E418" s="260"/>
      <c r="F418" s="260"/>
      <c r="G418" s="260"/>
      <c r="H418" s="260"/>
      <c r="I418" s="260"/>
    </row>
    <row r="419" spans="1:9">
      <c r="A419" s="733" t="s">
        <v>125</v>
      </c>
      <c r="B419" s="734"/>
      <c r="C419" s="125"/>
      <c r="D419" s="125"/>
      <c r="E419" s="262"/>
      <c r="F419" s="262"/>
      <c r="G419" s="262"/>
      <c r="H419" s="262"/>
      <c r="I419" s="262"/>
    </row>
    <row r="420" spans="1:9">
      <c r="A420" s="735" t="s">
        <v>81</v>
      </c>
      <c r="B420" s="736"/>
      <c r="C420" s="126">
        <v>68</v>
      </c>
      <c r="D420" s="126">
        <f>D421+D424+D425+D426+D427</f>
        <v>0</v>
      </c>
    </row>
    <row r="421" spans="1:9">
      <c r="A421" s="610" t="s">
        <v>294</v>
      </c>
      <c r="B421" s="611"/>
      <c r="C421" s="127"/>
      <c r="D421" s="127">
        <f>D422-D423</f>
        <v>0</v>
      </c>
    </row>
    <row r="422" spans="1:9">
      <c r="A422" s="725" t="s">
        <v>179</v>
      </c>
      <c r="B422" s="726"/>
      <c r="C422" s="128">
        <v>107</v>
      </c>
      <c r="D422" s="128"/>
    </row>
    <row r="423" spans="1:9" ht="25.5" customHeight="1">
      <c r="A423" s="725" t="s">
        <v>181</v>
      </c>
      <c r="B423" s="726"/>
      <c r="C423" s="128">
        <v>107</v>
      </c>
      <c r="D423" s="128"/>
    </row>
    <row r="424" spans="1:9">
      <c r="A424" s="727" t="s">
        <v>82</v>
      </c>
      <c r="B424" s="728"/>
      <c r="C424" s="129"/>
      <c r="D424" s="129"/>
    </row>
    <row r="425" spans="1:9">
      <c r="A425" s="727" t="s">
        <v>154</v>
      </c>
      <c r="B425" s="728"/>
      <c r="C425" s="129"/>
      <c r="D425" s="129"/>
    </row>
    <row r="426" spans="1:9">
      <c r="A426" s="727" t="s">
        <v>83</v>
      </c>
      <c r="B426" s="728"/>
      <c r="C426" s="129"/>
      <c r="D426" s="129"/>
    </row>
    <row r="427" spans="1:9">
      <c r="A427" s="727" t="s">
        <v>42</v>
      </c>
      <c r="B427" s="728"/>
      <c r="C427" s="129">
        <v>68</v>
      </c>
      <c r="D427" s="129"/>
    </row>
    <row r="428" spans="1:9" ht="24.75" customHeight="1" thickBot="1">
      <c r="A428" s="716" t="s">
        <v>84</v>
      </c>
      <c r="B428" s="717"/>
      <c r="C428" s="125"/>
      <c r="D428" s="125"/>
    </row>
    <row r="429" spans="1:9" ht="16.5" thickBot="1">
      <c r="A429" s="718" t="s">
        <v>151</v>
      </c>
      <c r="B429" s="719"/>
      <c r="C429" s="118">
        <f>SUM(C417+C418+C419+C420+C428)</f>
        <v>68</v>
      </c>
      <c r="D429" s="118">
        <f>SUM(D417+D418+D419+D420+D428)</f>
        <v>0</v>
      </c>
    </row>
    <row r="431" spans="1:9" ht="15">
      <c r="A431" s="696" t="s">
        <v>375</v>
      </c>
      <c r="B431" s="720"/>
      <c r="C431" s="720"/>
      <c r="D431" s="600"/>
      <c r="E431" s="600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21" t="s">
        <v>365</v>
      </c>
      <c r="C433" s="721"/>
      <c r="D433" s="721"/>
      <c r="E433" s="722"/>
    </row>
    <row r="434" spans="1:5">
      <c r="A434" s="423" t="s">
        <v>366</v>
      </c>
      <c r="B434" s="475" t="s">
        <v>367</v>
      </c>
      <c r="C434" s="723" t="s">
        <v>368</v>
      </c>
      <c r="D434" s="723"/>
      <c r="E434" s="724"/>
    </row>
    <row r="435" spans="1:5" ht="14.25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>
        <v>0</v>
      </c>
      <c r="C436" s="429">
        <v>0</v>
      </c>
      <c r="D436" s="429">
        <v>0</v>
      </c>
      <c r="E436" s="430">
        <v>0</v>
      </c>
    </row>
    <row r="437" spans="1:5" ht="14.25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696" t="s">
        <v>429</v>
      </c>
      <c r="B440" s="720"/>
      <c r="C440" s="720"/>
      <c r="D440" s="486"/>
      <c r="E440" s="486"/>
    </row>
    <row r="441" spans="1:5" ht="15.75" thickBot="1">
      <c r="A441" s="28"/>
      <c r="B441" s="28"/>
      <c r="C441" s="28"/>
    </row>
    <row r="442" spans="1:5" ht="14.25" thickBot="1">
      <c r="A442" s="704" t="s">
        <v>372</v>
      </c>
      <c r="B442" s="705"/>
      <c r="C442" s="187" t="s">
        <v>373</v>
      </c>
    </row>
    <row r="443" spans="1:5">
      <c r="A443" s="706"/>
      <c r="B443" s="707"/>
      <c r="C443" s="434"/>
    </row>
    <row r="444" spans="1:5" ht="51" customHeight="1">
      <c r="A444" s="708" t="s">
        <v>374</v>
      </c>
      <c r="B444" s="709"/>
      <c r="C444" s="435"/>
    </row>
    <row r="445" spans="1:5" ht="14.25" thickBot="1">
      <c r="A445" s="710"/>
      <c r="B445" s="711"/>
      <c r="C445" s="434"/>
    </row>
    <row r="446" spans="1:5" ht="14.25" thickBot="1">
      <c r="A446" s="712" t="s">
        <v>38</v>
      </c>
      <c r="B446" s="713"/>
      <c r="C446" s="436">
        <f>C444</f>
        <v>0</v>
      </c>
    </row>
    <row r="449" spans="1:4" ht="14.25">
      <c r="A449" s="180" t="s">
        <v>327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80</v>
      </c>
      <c r="B451" s="256"/>
      <c r="C451" s="256"/>
      <c r="D451" s="257"/>
    </row>
    <row r="452" spans="1:4" ht="14.25" thickBot="1">
      <c r="A452" s="714" t="s">
        <v>167</v>
      </c>
      <c r="B452" s="715"/>
      <c r="C452" s="694" t="s">
        <v>160</v>
      </c>
      <c r="D452" s="695"/>
    </row>
    <row r="453" spans="1:4" ht="14.25" thickBot="1">
      <c r="A453" s="258"/>
      <c r="B453" s="259"/>
      <c r="C453" s="259"/>
      <c r="D453" s="263"/>
    </row>
    <row r="456" spans="1:4" ht="14.25">
      <c r="A456" s="696" t="s">
        <v>404</v>
      </c>
      <c r="B456" s="696"/>
      <c r="C456" s="696"/>
      <c r="D456" s="686"/>
    </row>
    <row r="457" spans="1:4" ht="14.25" customHeight="1">
      <c r="A457" s="697" t="s">
        <v>274</v>
      </c>
      <c r="B457" s="697"/>
      <c r="C457" s="697"/>
    </row>
    <row r="458" spans="1:4" ht="14.25" thickBot="1">
      <c r="A458" s="268"/>
      <c r="B458" s="269"/>
      <c r="C458" s="269"/>
    </row>
    <row r="459" spans="1:4" ht="16.5" thickBot="1">
      <c r="A459" s="698" t="s">
        <v>31</v>
      </c>
      <c r="B459" s="699"/>
      <c r="C459" s="187" t="s">
        <v>46</v>
      </c>
      <c r="D459" s="187" t="s">
        <v>161</v>
      </c>
    </row>
    <row r="460" spans="1:4">
      <c r="A460" s="700" t="s">
        <v>328</v>
      </c>
      <c r="B460" s="701"/>
      <c r="C460" s="270"/>
      <c r="D460" s="271"/>
    </row>
    <row r="461" spans="1:4">
      <c r="A461" s="702" t="s">
        <v>329</v>
      </c>
      <c r="B461" s="703"/>
      <c r="C461" s="272"/>
      <c r="D461" s="273"/>
    </row>
    <row r="462" spans="1:4">
      <c r="A462" s="680" t="s">
        <v>54</v>
      </c>
      <c r="B462" s="681"/>
      <c r="C462" s="274"/>
      <c r="D462" s="275"/>
    </row>
    <row r="463" spans="1:4">
      <c r="A463" s="682" t="s">
        <v>55</v>
      </c>
      <c r="B463" s="683"/>
      <c r="C463" s="272"/>
      <c r="D463" s="273"/>
    </row>
    <row r="464" spans="1:4" ht="13.5" customHeight="1" thickBot="1">
      <c r="A464" s="684" t="s">
        <v>56</v>
      </c>
      <c r="B464" s="685"/>
      <c r="C464" s="276"/>
      <c r="D464" s="277"/>
    </row>
    <row r="472" spans="1:3" ht="14.25">
      <c r="A472" s="421" t="s">
        <v>405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47</v>
      </c>
      <c r="C474" s="174" t="s">
        <v>119</v>
      </c>
    </row>
    <row r="475" spans="1:3" ht="14.25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85" t="s">
        <v>421</v>
      </c>
      <c r="B499" s="485"/>
      <c r="C499" s="485"/>
      <c r="D499" s="485"/>
      <c r="E499" s="686"/>
      <c r="F499" s="686"/>
      <c r="G499" s="686"/>
      <c r="H499" s="686"/>
      <c r="I499" s="686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7" t="s">
        <v>435</v>
      </c>
      <c r="B501" s="688"/>
      <c r="C501" s="689"/>
      <c r="D501" s="690"/>
    </row>
    <row r="502" spans="1:9" ht="24.75" customHeight="1" thickBot="1">
      <c r="A502" s="512" t="s">
        <v>167</v>
      </c>
      <c r="B502" s="691"/>
      <c r="C502" s="692" t="s">
        <v>168</v>
      </c>
      <c r="D502" s="693"/>
    </row>
    <row r="503" spans="1:9" ht="20.25" customHeight="1" thickBot="1">
      <c r="A503" s="673"/>
      <c r="B503" s="674"/>
      <c r="C503" s="675"/>
      <c r="D503" s="676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412</v>
      </c>
      <c r="B513" s="421"/>
      <c r="C513" s="421"/>
    </row>
    <row r="514" spans="1:7" ht="14.25">
      <c r="A514" s="529" t="s">
        <v>395</v>
      </c>
      <c r="B514" s="529"/>
      <c r="C514" s="529"/>
    </row>
    <row r="515" spans="1:7" ht="15" thickBot="1">
      <c r="A515" s="421"/>
      <c r="B515" s="421"/>
      <c r="C515" s="421"/>
    </row>
    <row r="516" spans="1:7" ht="24.75" thickBot="1">
      <c r="A516" s="677" t="s">
        <v>88</v>
      </c>
      <c r="B516" s="678"/>
      <c r="C516" s="678"/>
      <c r="D516" s="679"/>
      <c r="E516" s="294" t="s">
        <v>47</v>
      </c>
      <c r="F516" s="295" t="s">
        <v>119</v>
      </c>
      <c r="G516" s="289"/>
    </row>
    <row r="517" spans="1:7" ht="14.25" customHeight="1" thickBot="1">
      <c r="A517" s="661" t="s">
        <v>336</v>
      </c>
      <c r="B517" s="662"/>
      <c r="C517" s="662"/>
      <c r="D517" s="663"/>
      <c r="E517" s="296">
        <f>SUM(E518:E525)</f>
        <v>135737.79999999999</v>
      </c>
      <c r="F517" s="296">
        <f>SUM(F518:F525)</f>
        <v>155536.15</v>
      </c>
      <c r="G517" s="290"/>
    </row>
    <row r="518" spans="1:7">
      <c r="A518" s="655" t="s">
        <v>190</v>
      </c>
      <c r="B518" s="656"/>
      <c r="C518" s="656"/>
      <c r="D518" s="657"/>
      <c r="E518" s="297">
        <v>135737.79999999999</v>
      </c>
      <c r="F518" s="298">
        <v>155536.15</v>
      </c>
      <c r="G518" s="130"/>
    </row>
    <row r="519" spans="1:7">
      <c r="A519" s="649" t="s">
        <v>191</v>
      </c>
      <c r="B519" s="650"/>
      <c r="C519" s="650"/>
      <c r="D519" s="651"/>
      <c r="E519" s="300"/>
      <c r="F519" s="301"/>
      <c r="G519" s="130"/>
    </row>
    <row r="520" spans="1:7">
      <c r="A520" s="649" t="s">
        <v>192</v>
      </c>
      <c r="B520" s="650"/>
      <c r="C520" s="650"/>
      <c r="D520" s="651"/>
      <c r="E520" s="300"/>
      <c r="F520" s="301"/>
      <c r="G520" s="130"/>
    </row>
    <row r="521" spans="1:7">
      <c r="A521" s="670" t="s">
        <v>193</v>
      </c>
      <c r="B521" s="671"/>
      <c r="C521" s="671"/>
      <c r="D521" s="672"/>
      <c r="E521" s="300"/>
      <c r="F521" s="301"/>
      <c r="G521" s="130"/>
    </row>
    <row r="522" spans="1:7">
      <c r="A522" s="649" t="s">
        <v>194</v>
      </c>
      <c r="B522" s="650"/>
      <c r="C522" s="650"/>
      <c r="D522" s="651"/>
      <c r="E522" s="300"/>
      <c r="F522" s="301"/>
      <c r="G522" s="130"/>
    </row>
    <row r="523" spans="1:7">
      <c r="A523" s="652" t="s">
        <v>195</v>
      </c>
      <c r="B523" s="653"/>
      <c r="C523" s="653"/>
      <c r="D523" s="654"/>
      <c r="E523" s="300"/>
      <c r="F523" s="301"/>
      <c r="G523" s="130"/>
    </row>
    <row r="524" spans="1:7">
      <c r="A524" s="652" t="s">
        <v>196</v>
      </c>
      <c r="B524" s="653"/>
      <c r="C524" s="653"/>
      <c r="D524" s="654"/>
      <c r="E524" s="300"/>
      <c r="F524" s="301"/>
      <c r="G524" s="130"/>
    </row>
    <row r="525" spans="1:7" ht="14.25" thickBot="1">
      <c r="A525" s="658" t="s">
        <v>197</v>
      </c>
      <c r="B525" s="659"/>
      <c r="C525" s="659"/>
      <c r="D525" s="660"/>
      <c r="E525" s="302"/>
      <c r="F525" s="303"/>
      <c r="G525" s="130"/>
    </row>
    <row r="526" spans="1:7" ht="14.25" thickBot="1">
      <c r="A526" s="661" t="s">
        <v>330</v>
      </c>
      <c r="B526" s="662"/>
      <c r="C526" s="662"/>
      <c r="D526" s="663"/>
      <c r="E526" s="304">
        <v>18.14</v>
      </c>
      <c r="F526" s="305">
        <v>91.03</v>
      </c>
      <c r="G526" s="291"/>
    </row>
    <row r="527" spans="1:7" ht="14.25" thickBot="1">
      <c r="A527" s="664" t="s">
        <v>331</v>
      </c>
      <c r="B527" s="665"/>
      <c r="C527" s="665"/>
      <c r="D527" s="666"/>
      <c r="E527" s="306"/>
      <c r="F527" s="307"/>
      <c r="G527" s="291"/>
    </row>
    <row r="528" spans="1:7" ht="14.25" thickBot="1">
      <c r="A528" s="664" t="s">
        <v>332</v>
      </c>
      <c r="B528" s="665"/>
      <c r="C528" s="665"/>
      <c r="D528" s="666"/>
      <c r="E528" s="304"/>
      <c r="F528" s="305"/>
      <c r="G528" s="291"/>
    </row>
    <row r="529" spans="1:7" ht="14.25" thickBot="1">
      <c r="A529" s="667" t="s">
        <v>422</v>
      </c>
      <c r="B529" s="668"/>
      <c r="C529" s="668"/>
      <c r="D529" s="669"/>
      <c r="E529" s="304"/>
      <c r="F529" s="305"/>
      <c r="G529" s="291"/>
    </row>
    <row r="530" spans="1:7" ht="14.25" thickBot="1">
      <c r="A530" s="667" t="s">
        <v>333</v>
      </c>
      <c r="B530" s="668"/>
      <c r="C530" s="668"/>
      <c r="D530" s="669"/>
      <c r="E530" s="296">
        <f>E531+E539+E542+E545</f>
        <v>17719.2</v>
      </c>
      <c r="F530" s="296">
        <f>SUM(F531+F539+F542+F545)</f>
        <v>0</v>
      </c>
      <c r="G530" s="290"/>
    </row>
    <row r="531" spans="1:7">
      <c r="A531" s="655" t="s">
        <v>89</v>
      </c>
      <c r="B531" s="656"/>
      <c r="C531" s="656"/>
      <c r="D531" s="657"/>
      <c r="E531" s="308">
        <f>SUM(E532:E538)</f>
        <v>0</v>
      </c>
      <c r="F531" s="308">
        <f>SUM(F532:F538)</f>
        <v>0</v>
      </c>
      <c r="G531" s="292"/>
    </row>
    <row r="532" spans="1:7">
      <c r="A532" s="646" t="s">
        <v>90</v>
      </c>
      <c r="B532" s="647"/>
      <c r="C532" s="647"/>
      <c r="D532" s="648"/>
      <c r="E532" s="309"/>
      <c r="F532" s="310"/>
      <c r="G532" s="293"/>
    </row>
    <row r="533" spans="1:7">
      <c r="A533" s="646" t="s">
        <v>91</v>
      </c>
      <c r="B533" s="647"/>
      <c r="C533" s="647"/>
      <c r="D533" s="648"/>
      <c r="E533" s="309"/>
      <c r="F533" s="310"/>
      <c r="G533" s="293"/>
    </row>
    <row r="534" spans="1:7">
      <c r="A534" s="646" t="s">
        <v>92</v>
      </c>
      <c r="B534" s="647"/>
      <c r="C534" s="647"/>
      <c r="D534" s="648"/>
      <c r="E534" s="309"/>
      <c r="F534" s="310"/>
      <c r="G534" s="293"/>
    </row>
    <row r="535" spans="1:7">
      <c r="A535" s="646" t="s">
        <v>198</v>
      </c>
      <c r="B535" s="647"/>
      <c r="C535" s="647"/>
      <c r="D535" s="648"/>
      <c r="E535" s="309"/>
      <c r="F535" s="310"/>
      <c r="G535" s="293"/>
    </row>
    <row r="536" spans="1:7">
      <c r="A536" s="646" t="s">
        <v>96</v>
      </c>
      <c r="B536" s="647"/>
      <c r="C536" s="647"/>
      <c r="D536" s="648"/>
      <c r="E536" s="309"/>
      <c r="F536" s="310"/>
      <c r="G536" s="293"/>
    </row>
    <row r="537" spans="1:7">
      <c r="A537" s="646" t="s">
        <v>199</v>
      </c>
      <c r="B537" s="647"/>
      <c r="C537" s="647"/>
      <c r="D537" s="648"/>
      <c r="E537" s="309"/>
      <c r="F537" s="310"/>
      <c r="G537" s="293"/>
    </row>
    <row r="538" spans="1:7">
      <c r="A538" s="646" t="s">
        <v>97</v>
      </c>
      <c r="B538" s="647"/>
      <c r="C538" s="647"/>
      <c r="D538" s="648"/>
      <c r="E538" s="309"/>
      <c r="F538" s="310"/>
      <c r="G538" s="293"/>
    </row>
    <row r="539" spans="1:7">
      <c r="A539" s="652" t="s">
        <v>98</v>
      </c>
      <c r="B539" s="653"/>
      <c r="C539" s="653"/>
      <c r="D539" s="654"/>
      <c r="E539" s="311">
        <f>SUM(E540:E541)</f>
        <v>0</v>
      </c>
      <c r="F539" s="311">
        <f>SUM(F540:F541)</f>
        <v>0</v>
      </c>
      <c r="G539" s="292"/>
    </row>
    <row r="540" spans="1:7">
      <c r="A540" s="646" t="s">
        <v>99</v>
      </c>
      <c r="B540" s="647"/>
      <c r="C540" s="647"/>
      <c r="D540" s="648"/>
      <c r="E540" s="309"/>
      <c r="F540" s="310"/>
      <c r="G540" s="293"/>
    </row>
    <row r="541" spans="1:7">
      <c r="A541" s="646" t="s">
        <v>100</v>
      </c>
      <c r="B541" s="647"/>
      <c r="C541" s="647"/>
      <c r="D541" s="648"/>
      <c r="E541" s="309"/>
      <c r="F541" s="310"/>
      <c r="G541" s="293"/>
    </row>
    <row r="542" spans="1:7">
      <c r="A542" s="649" t="s">
        <v>101</v>
      </c>
      <c r="B542" s="650"/>
      <c r="C542" s="650"/>
      <c r="D542" s="651"/>
      <c r="E542" s="311">
        <f>SUM(E543:E544)</f>
        <v>0</v>
      </c>
      <c r="F542" s="311">
        <f>SUM(F543:F544)</f>
        <v>0</v>
      </c>
      <c r="G542" s="292"/>
    </row>
    <row r="543" spans="1:7">
      <c r="A543" s="646" t="s">
        <v>102</v>
      </c>
      <c r="B543" s="647"/>
      <c r="C543" s="647"/>
      <c r="D543" s="648"/>
      <c r="E543" s="309"/>
      <c r="F543" s="310"/>
      <c r="G543" s="293"/>
    </row>
    <row r="544" spans="1:7">
      <c r="A544" s="646" t="s">
        <v>103</v>
      </c>
      <c r="B544" s="647"/>
      <c r="C544" s="647"/>
      <c r="D544" s="648"/>
      <c r="E544" s="309"/>
      <c r="F544" s="310"/>
      <c r="G544" s="293"/>
    </row>
    <row r="545" spans="1:7">
      <c r="A545" s="649" t="s">
        <v>104</v>
      </c>
      <c r="B545" s="650"/>
      <c r="C545" s="650"/>
      <c r="D545" s="651"/>
      <c r="E545" s="311">
        <f>SUM(E546:E559)</f>
        <v>17719.2</v>
      </c>
      <c r="F545" s="311">
        <f>SUM(F546:F559)</f>
        <v>0</v>
      </c>
      <c r="G545" s="292"/>
    </row>
    <row r="546" spans="1:7">
      <c r="A546" s="646" t="s">
        <v>105</v>
      </c>
      <c r="B546" s="647"/>
      <c r="C546" s="647"/>
      <c r="D546" s="648"/>
      <c r="E546" s="300"/>
      <c r="F546" s="301"/>
      <c r="G546" s="130"/>
    </row>
    <row r="547" spans="1:7">
      <c r="A547" s="646" t="s">
        <v>106</v>
      </c>
      <c r="B547" s="647"/>
      <c r="C547" s="647"/>
      <c r="D547" s="648"/>
      <c r="E547" s="300"/>
      <c r="F547" s="301"/>
      <c r="G547" s="130"/>
    </row>
    <row r="548" spans="1:7">
      <c r="A548" s="646" t="s">
        <v>200</v>
      </c>
      <c r="B548" s="647"/>
      <c r="C548" s="647"/>
      <c r="D548" s="648"/>
      <c r="E548" s="312">
        <v>17719.2</v>
      </c>
      <c r="F548" s="299"/>
      <c r="G548" s="130"/>
    </row>
    <row r="549" spans="1:7">
      <c r="A549" s="646" t="s">
        <v>107</v>
      </c>
      <c r="B549" s="647"/>
      <c r="C549" s="647"/>
      <c r="D549" s="648"/>
      <c r="E549" s="300"/>
      <c r="F549" s="301"/>
      <c r="G549" s="130"/>
    </row>
    <row r="550" spans="1:7">
      <c r="A550" s="646" t="s">
        <v>201</v>
      </c>
      <c r="B550" s="647"/>
      <c r="C550" s="647"/>
      <c r="D550" s="648"/>
      <c r="E550" s="300"/>
      <c r="F550" s="301"/>
      <c r="G550" s="130"/>
    </row>
    <row r="551" spans="1:7">
      <c r="A551" s="646" t="s">
        <v>202</v>
      </c>
      <c r="B551" s="647"/>
      <c r="C551" s="647"/>
      <c r="D551" s="648"/>
      <c r="E551" s="300"/>
      <c r="F551" s="301"/>
      <c r="G551" s="130"/>
    </row>
    <row r="552" spans="1:7">
      <c r="A552" s="646" t="s">
        <v>110</v>
      </c>
      <c r="B552" s="647"/>
      <c r="C552" s="647"/>
      <c r="D552" s="648"/>
      <c r="E552" s="300"/>
      <c r="F552" s="301"/>
      <c r="G552" s="130"/>
    </row>
    <row r="553" spans="1:7">
      <c r="A553" s="646" t="s">
        <v>111</v>
      </c>
      <c r="B553" s="647"/>
      <c r="C553" s="647"/>
      <c r="D553" s="648"/>
      <c r="E553" s="300"/>
      <c r="F553" s="301"/>
      <c r="G553" s="130"/>
    </row>
    <row r="554" spans="1:7">
      <c r="A554" s="646" t="s">
        <v>112</v>
      </c>
      <c r="B554" s="647"/>
      <c r="C554" s="647"/>
      <c r="D554" s="648"/>
      <c r="E554" s="300"/>
      <c r="F554" s="301"/>
      <c r="G554" s="130"/>
    </row>
    <row r="555" spans="1:7">
      <c r="A555" s="634" t="s">
        <v>113</v>
      </c>
      <c r="B555" s="635"/>
      <c r="C555" s="635"/>
      <c r="D555" s="636"/>
      <c r="E555" s="300"/>
      <c r="F555" s="301"/>
      <c r="G555" s="130"/>
    </row>
    <row r="556" spans="1:7">
      <c r="A556" s="634" t="s">
        <v>203</v>
      </c>
      <c r="B556" s="635"/>
      <c r="C556" s="635"/>
      <c r="D556" s="636"/>
      <c r="E556" s="300"/>
      <c r="F556" s="301"/>
      <c r="G556" s="130"/>
    </row>
    <row r="557" spans="1:7">
      <c r="A557" s="634" t="s">
        <v>204</v>
      </c>
      <c r="B557" s="635"/>
      <c r="C557" s="635"/>
      <c r="D557" s="636"/>
      <c r="E557" s="300"/>
      <c r="F557" s="301"/>
      <c r="G557" s="130"/>
    </row>
    <row r="558" spans="1:7">
      <c r="A558" s="637" t="s">
        <v>13</v>
      </c>
      <c r="B558" s="638"/>
      <c r="C558" s="638"/>
      <c r="D558" s="639"/>
      <c r="E558" s="300"/>
      <c r="F558" s="301"/>
      <c r="G558" s="130"/>
    </row>
    <row r="559" spans="1:7" ht="14.25" thickBot="1">
      <c r="A559" s="640" t="s">
        <v>335</v>
      </c>
      <c r="B559" s="641"/>
      <c r="C559" s="641"/>
      <c r="D559" s="642"/>
      <c r="E559" s="300"/>
      <c r="F559" s="301"/>
      <c r="G559" s="130"/>
    </row>
    <row r="560" spans="1:7" ht="14.25" thickBot="1">
      <c r="A560" s="643" t="s">
        <v>334</v>
      </c>
      <c r="B560" s="644"/>
      <c r="C560" s="644"/>
      <c r="D560" s="645"/>
      <c r="E560" s="313">
        <f>SUM(E517+E526+E527+E528+E529+E530)</f>
        <v>153475.14000000001</v>
      </c>
      <c r="F560" s="313">
        <f>SUM(F517+F526+F527+F528+F529+F530)</f>
        <v>155627.18</v>
      </c>
      <c r="G560" s="290"/>
    </row>
    <row r="562" spans="1:4">
      <c r="A562" s="599" t="s">
        <v>396</v>
      </c>
      <c r="B562" s="600"/>
      <c r="C562" s="600"/>
      <c r="D562" s="600"/>
    </row>
    <row r="563" spans="1:4" ht="15.75" thickBot="1">
      <c r="A563" s="421"/>
      <c r="B563" s="421"/>
      <c r="C563" s="28"/>
    </row>
    <row r="564" spans="1:4" ht="15.75">
      <c r="A564" s="625" t="s">
        <v>165</v>
      </c>
      <c r="B564" s="626"/>
      <c r="C564" s="627" t="s">
        <v>47</v>
      </c>
      <c r="D564" s="627" t="s">
        <v>119</v>
      </c>
    </row>
    <row r="565" spans="1:4" ht="15.75" thickBot="1">
      <c r="A565" s="630"/>
      <c r="B565" s="631"/>
      <c r="C565" s="628"/>
      <c r="D565" s="629"/>
    </row>
    <row r="566" spans="1:4">
      <c r="A566" s="632" t="s">
        <v>217</v>
      </c>
      <c r="B566" s="633"/>
      <c r="C566" s="280">
        <v>17490.099999999999</v>
      </c>
      <c r="D566" s="281">
        <v>9999.51</v>
      </c>
    </row>
    <row r="567" spans="1:4">
      <c r="A567" s="619" t="s">
        <v>218</v>
      </c>
      <c r="B567" s="620"/>
      <c r="C567" s="282"/>
      <c r="D567" s="283"/>
    </row>
    <row r="568" spans="1:4">
      <c r="A568" s="621" t="s">
        <v>219</v>
      </c>
      <c r="B568" s="622"/>
      <c r="C568" s="282">
        <v>35367.33</v>
      </c>
      <c r="D568" s="283">
        <v>29088.18</v>
      </c>
    </row>
    <row r="569" spans="1:4">
      <c r="A569" s="612" t="s">
        <v>220</v>
      </c>
      <c r="B569" s="613"/>
      <c r="C569" s="282"/>
      <c r="D569" s="283"/>
    </row>
    <row r="570" spans="1:4">
      <c r="A570" s="623" t="s">
        <v>423</v>
      </c>
      <c r="B570" s="624"/>
      <c r="C570" s="282"/>
      <c r="D570" s="283"/>
    </row>
    <row r="571" spans="1:4">
      <c r="A571" s="623" t="s">
        <v>337</v>
      </c>
      <c r="B571" s="624"/>
      <c r="C571" s="282">
        <v>1646.76</v>
      </c>
      <c r="D571" s="283">
        <v>1318.37</v>
      </c>
    </row>
    <row r="572" spans="1:4">
      <c r="A572" s="623" t="s">
        <v>221</v>
      </c>
      <c r="B572" s="624"/>
      <c r="C572" s="282"/>
      <c r="D572" s="283"/>
    </row>
    <row r="573" spans="1:4" ht="21.75" customHeight="1">
      <c r="A573" s="610" t="s">
        <v>222</v>
      </c>
      <c r="B573" s="611"/>
      <c r="C573" s="282"/>
      <c r="D573" s="283"/>
    </row>
    <row r="574" spans="1:4">
      <c r="A574" s="612" t="s">
        <v>223</v>
      </c>
      <c r="B574" s="613"/>
      <c r="C574" s="120"/>
      <c r="D574" s="283"/>
    </row>
    <row r="575" spans="1:4" ht="14.25" thickBot="1">
      <c r="A575" s="614" t="s">
        <v>42</v>
      </c>
      <c r="B575" s="615"/>
      <c r="C575" s="314"/>
      <c r="D575" s="315"/>
    </row>
    <row r="576" spans="1:4" ht="16.5" thickBot="1">
      <c r="A576" s="526" t="s">
        <v>162</v>
      </c>
      <c r="B576" s="528"/>
      <c r="C576" s="437">
        <f>SUM(C566:C575)</f>
        <v>54504.19</v>
      </c>
      <c r="D576" s="437">
        <f>SUM(D566:D575)</f>
        <v>40406.060000000005</v>
      </c>
    </row>
    <row r="579" spans="1:6" ht="14.25">
      <c r="A579" s="529" t="s">
        <v>397</v>
      </c>
      <c r="B579" s="529"/>
      <c r="C579" s="529"/>
    </row>
    <row r="580" spans="1:6" ht="15" thickBot="1">
      <c r="A580" s="421"/>
      <c r="B580" s="421"/>
      <c r="C580" s="421"/>
    </row>
    <row r="581" spans="1:6" ht="26.25" thickBot="1">
      <c r="A581" s="616" t="s">
        <v>166</v>
      </c>
      <c r="B581" s="617"/>
      <c r="C581" s="617"/>
      <c r="D581" s="618"/>
      <c r="E581" s="278" t="s">
        <v>47</v>
      </c>
      <c r="F581" s="174" t="s">
        <v>119</v>
      </c>
    </row>
    <row r="582" spans="1:6" ht="14.25" thickBot="1">
      <c r="A582" s="517" t="s">
        <v>424</v>
      </c>
      <c r="B582" s="518"/>
      <c r="C582" s="518"/>
      <c r="D582" s="519"/>
      <c r="E582" s="316">
        <f>E583+E584+E585</f>
        <v>0</v>
      </c>
      <c r="F582" s="316">
        <f>F583+F584+F585</f>
        <v>0</v>
      </c>
    </row>
    <row r="583" spans="1:6">
      <c r="A583" s="601" t="s">
        <v>205</v>
      </c>
      <c r="B583" s="602"/>
      <c r="C583" s="602"/>
      <c r="D583" s="603"/>
      <c r="E583" s="317"/>
      <c r="F583" s="318"/>
    </row>
    <row r="584" spans="1:6">
      <c r="A584" s="500" t="s">
        <v>206</v>
      </c>
      <c r="B584" s="501"/>
      <c r="C584" s="501"/>
      <c r="D584" s="502"/>
      <c r="E584" s="285"/>
      <c r="F584" s="286"/>
    </row>
    <row r="585" spans="1:6" ht="14.25" thickBot="1">
      <c r="A585" s="593" t="s">
        <v>207</v>
      </c>
      <c r="B585" s="594"/>
      <c r="C585" s="594"/>
      <c r="D585" s="595"/>
      <c r="E585" s="319"/>
      <c r="F585" s="320"/>
    </row>
    <row r="586" spans="1:6" ht="14.25" thickBot="1">
      <c r="A586" s="604" t="s">
        <v>338</v>
      </c>
      <c r="B586" s="605"/>
      <c r="C586" s="605"/>
      <c r="D586" s="606"/>
      <c r="E586" s="316">
        <v>0</v>
      </c>
      <c r="F586" s="321">
        <v>0</v>
      </c>
    </row>
    <row r="587" spans="1:6" ht="14.25" thickBot="1">
      <c r="A587" s="607" t="s">
        <v>339</v>
      </c>
      <c r="B587" s="608"/>
      <c r="C587" s="608"/>
      <c r="D587" s="609"/>
      <c r="E587" s="322">
        <f>SUM(E588:E597)</f>
        <v>321.70999999999998</v>
      </c>
      <c r="F587" s="322">
        <f>SUM(F588:F597)</f>
        <v>2086.35</v>
      </c>
    </row>
    <row r="588" spans="1:6">
      <c r="A588" s="520" t="s">
        <v>208</v>
      </c>
      <c r="B588" s="521"/>
      <c r="C588" s="521"/>
      <c r="D588" s="522"/>
      <c r="E588" s="324"/>
      <c r="F588" s="324"/>
    </row>
    <row r="589" spans="1:6">
      <c r="A589" s="523" t="s">
        <v>209</v>
      </c>
      <c r="B589" s="524"/>
      <c r="C589" s="524"/>
      <c r="D589" s="525"/>
      <c r="E589" s="326"/>
      <c r="F589" s="326"/>
    </row>
    <row r="590" spans="1:6">
      <c r="A590" s="523" t="s">
        <v>210</v>
      </c>
      <c r="B590" s="524"/>
      <c r="C590" s="524"/>
      <c r="D590" s="525"/>
      <c r="E590" s="285"/>
      <c r="F590" s="285"/>
    </row>
    <row r="591" spans="1:6">
      <c r="A591" s="523" t="s">
        <v>211</v>
      </c>
      <c r="B591" s="524"/>
      <c r="C591" s="524"/>
      <c r="D591" s="525"/>
      <c r="E591" s="285"/>
      <c r="F591" s="286"/>
    </row>
    <row r="592" spans="1:6">
      <c r="A592" s="523" t="s">
        <v>212</v>
      </c>
      <c r="B592" s="524"/>
      <c r="C592" s="524"/>
      <c r="D592" s="525"/>
      <c r="E592" s="285"/>
      <c r="F592" s="286"/>
    </row>
    <row r="593" spans="1:6">
      <c r="A593" s="523" t="s">
        <v>213</v>
      </c>
      <c r="B593" s="524"/>
      <c r="C593" s="524"/>
      <c r="D593" s="525"/>
      <c r="E593" s="328"/>
      <c r="F593" s="329"/>
    </row>
    <row r="594" spans="1:6">
      <c r="A594" s="523" t="s">
        <v>214</v>
      </c>
      <c r="B594" s="524"/>
      <c r="C594" s="524"/>
      <c r="D594" s="525"/>
      <c r="E594" s="328"/>
      <c r="F594" s="329"/>
    </row>
    <row r="595" spans="1:6">
      <c r="A595" s="500" t="s">
        <v>215</v>
      </c>
      <c r="B595" s="501"/>
      <c r="C595" s="501"/>
      <c r="D595" s="502"/>
      <c r="E595" s="285"/>
      <c r="F595" s="286"/>
    </row>
    <row r="596" spans="1:6">
      <c r="A596" s="500" t="s">
        <v>216</v>
      </c>
      <c r="B596" s="501"/>
      <c r="C596" s="501"/>
      <c r="D596" s="502"/>
      <c r="E596" s="328"/>
      <c r="F596" s="329"/>
    </row>
    <row r="597" spans="1:6" ht="14.25" thickBot="1">
      <c r="A597" s="593" t="s">
        <v>425</v>
      </c>
      <c r="B597" s="594"/>
      <c r="C597" s="594"/>
      <c r="D597" s="595"/>
      <c r="E597" s="328">
        <v>321.70999999999998</v>
      </c>
      <c r="F597" s="329">
        <v>2086.35</v>
      </c>
    </row>
    <row r="598" spans="1:6" ht="14.25" thickBot="1">
      <c r="A598" s="596" t="s">
        <v>162</v>
      </c>
      <c r="B598" s="597"/>
      <c r="C598" s="597"/>
      <c r="D598" s="598"/>
      <c r="E598" s="202">
        <f>SUM(E582+E586+E587)</f>
        <v>321.70999999999998</v>
      </c>
      <c r="F598" s="202">
        <f>SUM(F582+F586+F587)</f>
        <v>2086.35</v>
      </c>
    </row>
    <row r="601" spans="1:6">
      <c r="A601" s="599" t="s">
        <v>398</v>
      </c>
      <c r="B601" s="600"/>
      <c r="C601" s="600"/>
      <c r="D601" s="600"/>
    </row>
    <row r="602" spans="1:6" ht="15.75" thickBot="1">
      <c r="A602" s="421"/>
      <c r="B602" s="421"/>
      <c r="C602" s="28"/>
      <c r="D602" s="28"/>
    </row>
    <row r="603" spans="1:6" ht="26.25" thickBot="1">
      <c r="A603" s="530" t="s">
        <v>95</v>
      </c>
      <c r="B603" s="531"/>
      <c r="C603" s="531"/>
      <c r="D603" s="532"/>
      <c r="E603" s="278" t="s">
        <v>47</v>
      </c>
      <c r="F603" s="174" t="s">
        <v>119</v>
      </c>
    </row>
    <row r="604" spans="1:6" ht="30.75" customHeight="1" thickBot="1">
      <c r="A604" s="584" t="s">
        <v>340</v>
      </c>
      <c r="B604" s="585"/>
      <c r="C604" s="585"/>
      <c r="D604" s="586"/>
      <c r="E604" s="284"/>
      <c r="F604" s="284"/>
    </row>
    <row r="605" spans="1:6" ht="14.25" thickBot="1">
      <c r="A605" s="517" t="s">
        <v>341</v>
      </c>
      <c r="B605" s="518"/>
      <c r="C605" s="518"/>
      <c r="D605" s="519"/>
      <c r="E605" s="279">
        <f>SUM(E606+E607+E612)</f>
        <v>176.27</v>
      </c>
      <c r="F605" s="279">
        <f>SUM(F606+F607+F612)</f>
        <v>0</v>
      </c>
    </row>
    <row r="606" spans="1:6">
      <c r="A606" s="587" t="s">
        <v>342</v>
      </c>
      <c r="B606" s="588"/>
      <c r="C606" s="588"/>
      <c r="D606" s="589"/>
      <c r="E606" s="228"/>
      <c r="F606" s="228"/>
    </row>
    <row r="607" spans="1:6">
      <c r="A607" s="590" t="s">
        <v>114</v>
      </c>
      <c r="B607" s="591"/>
      <c r="C607" s="591"/>
      <c r="D607" s="592"/>
      <c r="E607" s="331">
        <f>SUM(E609:E611)</f>
        <v>176.27</v>
      </c>
      <c r="F607" s="331">
        <f>SUM(F609:F611)</f>
        <v>0</v>
      </c>
    </row>
    <row r="608" spans="1:6">
      <c r="A608" s="578" t="s">
        <v>224</v>
      </c>
      <c r="B608" s="579"/>
      <c r="C608" s="579"/>
      <c r="D608" s="580"/>
      <c r="E608" s="287"/>
      <c r="F608" s="287"/>
    </row>
    <row r="609" spans="1:6">
      <c r="A609" s="578" t="s">
        <v>225</v>
      </c>
      <c r="B609" s="579"/>
      <c r="C609" s="579"/>
      <c r="D609" s="580"/>
      <c r="E609" s="287"/>
      <c r="F609" s="287"/>
    </row>
    <row r="610" spans="1:6">
      <c r="A610" s="578" t="s">
        <v>426</v>
      </c>
      <c r="B610" s="579"/>
      <c r="C610" s="579"/>
      <c r="D610" s="580"/>
      <c r="E610" s="282">
        <v>176.27</v>
      </c>
      <c r="F610" s="282"/>
    </row>
    <row r="611" spans="1:6">
      <c r="A611" s="578" t="s">
        <v>427</v>
      </c>
      <c r="B611" s="579"/>
      <c r="C611" s="579"/>
      <c r="D611" s="580"/>
      <c r="E611" s="282"/>
      <c r="F611" s="282"/>
    </row>
    <row r="612" spans="1:6">
      <c r="A612" s="581" t="s">
        <v>123</v>
      </c>
      <c r="B612" s="582"/>
      <c r="C612" s="582"/>
      <c r="D612" s="583"/>
      <c r="E612" s="331">
        <f>SUM(E613:E617)</f>
        <v>0</v>
      </c>
      <c r="F612" s="331">
        <f>SUM(F613:F617)</f>
        <v>0</v>
      </c>
    </row>
    <row r="613" spans="1:6">
      <c r="A613" s="578" t="s">
        <v>269</v>
      </c>
      <c r="B613" s="579"/>
      <c r="C613" s="579"/>
      <c r="D613" s="580"/>
      <c r="E613" s="282"/>
      <c r="F613" s="282"/>
    </row>
    <row r="614" spans="1:6">
      <c r="A614" s="578" t="s">
        <v>270</v>
      </c>
      <c r="B614" s="579"/>
      <c r="C614" s="579"/>
      <c r="D614" s="580"/>
      <c r="E614" s="282"/>
      <c r="F614" s="282"/>
    </row>
    <row r="615" spans="1:6">
      <c r="A615" s="563" t="s">
        <v>226</v>
      </c>
      <c r="B615" s="564"/>
      <c r="C615" s="564"/>
      <c r="D615" s="565"/>
      <c r="E615" s="282"/>
      <c r="F615" s="282"/>
    </row>
    <row r="616" spans="1:6">
      <c r="A616" s="563" t="s">
        <v>227</v>
      </c>
      <c r="B616" s="564"/>
      <c r="C616" s="564"/>
      <c r="D616" s="565"/>
      <c r="E616" s="282"/>
      <c r="F616" s="282"/>
    </row>
    <row r="617" spans="1:6" ht="14.25" thickBot="1">
      <c r="A617" s="566" t="s">
        <v>343</v>
      </c>
      <c r="B617" s="567"/>
      <c r="C617" s="567"/>
      <c r="D617" s="568"/>
      <c r="E617" s="332"/>
      <c r="F617" s="332"/>
    </row>
    <row r="618" spans="1:6" ht="14.25" thickBot="1">
      <c r="A618" s="569" t="s">
        <v>344</v>
      </c>
      <c r="B618" s="570"/>
      <c r="C618" s="570"/>
      <c r="D618" s="571"/>
      <c r="E618" s="333">
        <f>SUM(E604+E605)</f>
        <v>176.27</v>
      </c>
      <c r="F618" s="333">
        <f>SUM(F604+F605)</f>
        <v>0</v>
      </c>
    </row>
    <row r="621" spans="1:6" ht="14.25">
      <c r="A621" s="212" t="s">
        <v>399</v>
      </c>
      <c r="B621" s="5"/>
      <c r="C621" s="5"/>
    </row>
    <row r="622" spans="1:6" ht="14.25" thickBot="1">
      <c r="A622"/>
      <c r="B622"/>
      <c r="C622"/>
    </row>
    <row r="623" spans="1:6" ht="32.25" thickBot="1">
      <c r="A623" s="572"/>
      <c r="B623" s="573"/>
      <c r="C623" s="573"/>
      <c r="D623" s="574"/>
      <c r="E623" s="122" t="s">
        <v>47</v>
      </c>
      <c r="F623" s="121" t="s">
        <v>119</v>
      </c>
    </row>
    <row r="624" spans="1:6" ht="14.25" thickBot="1">
      <c r="A624" s="575" t="s">
        <v>345</v>
      </c>
      <c r="B624" s="576"/>
      <c r="C624" s="576"/>
      <c r="D624" s="577"/>
      <c r="E624" s="279">
        <f>SUM(E625:E626)</f>
        <v>0</v>
      </c>
      <c r="F624" s="279">
        <f>SUM(F625:F626)</f>
        <v>0</v>
      </c>
    </row>
    <row r="625" spans="1:6">
      <c r="A625" s="548" t="s">
        <v>94</v>
      </c>
      <c r="B625" s="549"/>
      <c r="C625" s="549"/>
      <c r="D625" s="550"/>
      <c r="E625" s="334"/>
      <c r="F625" s="335"/>
    </row>
    <row r="626" spans="1:6" ht="14.25" thickBot="1">
      <c r="A626" s="551" t="s">
        <v>108</v>
      </c>
      <c r="B626" s="552"/>
      <c r="C626" s="552"/>
      <c r="D626" s="553"/>
      <c r="E626" s="336"/>
      <c r="F626" s="181"/>
    </row>
    <row r="627" spans="1:6" ht="14.25" thickBot="1">
      <c r="A627" s="554" t="s">
        <v>346</v>
      </c>
      <c r="B627" s="555"/>
      <c r="C627" s="555"/>
      <c r="D627" s="556"/>
      <c r="E627" s="279">
        <f>SUM(E628:E629)</f>
        <v>22.72</v>
      </c>
      <c r="F627" s="279">
        <f>SUM(F628:F629)</f>
        <v>52.16</v>
      </c>
    </row>
    <row r="628" spans="1:6" ht="22.5" customHeight="1">
      <c r="A628" s="557" t="s">
        <v>428</v>
      </c>
      <c r="B628" s="558"/>
      <c r="C628" s="558"/>
      <c r="D628" s="559"/>
      <c r="E628" s="280"/>
      <c r="F628" s="281"/>
    </row>
    <row r="629" spans="1:6" ht="15.75" customHeight="1" thickBot="1">
      <c r="A629" s="560" t="s">
        <v>228</v>
      </c>
      <c r="B629" s="561"/>
      <c r="C629" s="561"/>
      <c r="D629" s="562"/>
      <c r="E629" s="314">
        <v>22.72</v>
      </c>
      <c r="F629" s="315">
        <v>52.16</v>
      </c>
    </row>
    <row r="630" spans="1:6" ht="14.25" thickBot="1">
      <c r="A630" s="554" t="s">
        <v>347</v>
      </c>
      <c r="B630" s="555"/>
      <c r="C630" s="555"/>
      <c r="D630" s="556"/>
      <c r="E630" s="279">
        <f>SUM(E631:E636)</f>
        <v>0</v>
      </c>
      <c r="F630" s="279">
        <f>SUM(F631:F636)</f>
        <v>0</v>
      </c>
    </row>
    <row r="631" spans="1:6">
      <c r="A631" s="536" t="s">
        <v>14</v>
      </c>
      <c r="B631" s="537"/>
      <c r="C631" s="537"/>
      <c r="D631" s="538"/>
      <c r="E631" s="280"/>
      <c r="F631" s="281"/>
    </row>
    <row r="632" spans="1:6">
      <c r="A632" s="539" t="s">
        <v>252</v>
      </c>
      <c r="B632" s="540"/>
      <c r="C632" s="540"/>
      <c r="D632" s="541"/>
      <c r="E632" s="280"/>
      <c r="F632" s="281"/>
    </row>
    <row r="633" spans="1:6">
      <c r="A633" s="542" t="s">
        <v>229</v>
      </c>
      <c r="B633" s="543"/>
      <c r="C633" s="543"/>
      <c r="D633" s="544"/>
      <c r="E633" s="282"/>
      <c r="F633" s="283"/>
    </row>
    <row r="634" spans="1:6">
      <c r="A634" s="542" t="s">
        <v>230</v>
      </c>
      <c r="B634" s="543"/>
      <c r="C634" s="543"/>
      <c r="D634" s="544"/>
      <c r="E634" s="314"/>
      <c r="F634" s="315"/>
    </row>
    <row r="635" spans="1:6">
      <c r="A635" s="542" t="s">
        <v>231</v>
      </c>
      <c r="B635" s="543"/>
      <c r="C635" s="543"/>
      <c r="D635" s="544"/>
      <c r="E635" s="314"/>
      <c r="F635" s="315"/>
    </row>
    <row r="636" spans="1:6" ht="14.25" thickBot="1">
      <c r="A636" s="545" t="s">
        <v>348</v>
      </c>
      <c r="B636" s="546"/>
      <c r="C636" s="546"/>
      <c r="D636" s="547"/>
      <c r="E636" s="314"/>
      <c r="F636" s="315"/>
    </row>
    <row r="637" spans="1:6" ht="16.5" thickBot="1">
      <c r="A637" s="526" t="s">
        <v>162</v>
      </c>
      <c r="B637" s="527"/>
      <c r="C637" s="527"/>
      <c r="D637" s="528"/>
      <c r="E637" s="438">
        <f>SUM(E624+E627+E630)</f>
        <v>22.72</v>
      </c>
      <c r="F637" s="438">
        <f>SUM(F624+F627+F630)</f>
        <v>52.16</v>
      </c>
    </row>
    <row r="640" spans="1:6" ht="14.25">
      <c r="A640" s="529" t="s">
        <v>400</v>
      </c>
      <c r="B640" s="529"/>
      <c r="C640" s="529"/>
    </row>
    <row r="641" spans="1:6" ht="14.25" thickBot="1">
      <c r="A641" s="337"/>
      <c r="B641" s="154"/>
      <c r="C641" s="154"/>
    </row>
    <row r="642" spans="1:6" ht="26.25" thickBot="1">
      <c r="A642" s="530"/>
      <c r="B642" s="531"/>
      <c r="C642" s="531"/>
      <c r="D642" s="532"/>
      <c r="E642" s="278" t="s">
        <v>47</v>
      </c>
      <c r="F642" s="174" t="s">
        <v>119</v>
      </c>
    </row>
    <row r="643" spans="1:6" ht="14.25" thickBot="1">
      <c r="A643" s="517" t="s">
        <v>346</v>
      </c>
      <c r="B643" s="518"/>
      <c r="C643" s="518"/>
      <c r="D643" s="519"/>
      <c r="E643" s="279">
        <f>E644+E645</f>
        <v>0</v>
      </c>
      <c r="F643" s="279">
        <f>F644+F645</f>
        <v>0</v>
      </c>
    </row>
    <row r="644" spans="1:6">
      <c r="A644" s="520" t="s">
        <v>232</v>
      </c>
      <c r="B644" s="521"/>
      <c r="C644" s="521"/>
      <c r="D644" s="522"/>
      <c r="E644" s="334"/>
      <c r="F644" s="335"/>
    </row>
    <row r="645" spans="1:6" ht="14.25" thickBot="1">
      <c r="A645" s="533" t="s">
        <v>233</v>
      </c>
      <c r="B645" s="534"/>
      <c r="C645" s="534"/>
      <c r="D645" s="535"/>
      <c r="E645" s="332"/>
      <c r="F645" s="339"/>
    </row>
    <row r="646" spans="1:6" ht="14.25" thickBot="1">
      <c r="A646" s="517" t="s">
        <v>349</v>
      </c>
      <c r="B646" s="518"/>
      <c r="C646" s="518"/>
      <c r="D646" s="519"/>
      <c r="E646" s="279">
        <f>SUM(E647:E654)</f>
        <v>9.44</v>
      </c>
      <c r="F646" s="279">
        <f>SUM(F647:F654)</f>
        <v>30.81</v>
      </c>
    </row>
    <row r="647" spans="1:6">
      <c r="A647" s="520" t="s">
        <v>127</v>
      </c>
      <c r="B647" s="521"/>
      <c r="C647" s="521"/>
      <c r="D647" s="522"/>
      <c r="E647" s="280"/>
      <c r="F647" s="280"/>
    </row>
    <row r="648" spans="1:6">
      <c r="A648" s="523" t="s">
        <v>128</v>
      </c>
      <c r="B648" s="524"/>
      <c r="C648" s="524"/>
      <c r="D648" s="525"/>
      <c r="E648" s="282"/>
      <c r="F648" s="282"/>
    </row>
    <row r="649" spans="1:6">
      <c r="A649" s="523" t="s">
        <v>15</v>
      </c>
      <c r="B649" s="524"/>
      <c r="C649" s="524"/>
      <c r="D649" s="525"/>
      <c r="E649" s="282"/>
      <c r="F649" s="282"/>
    </row>
    <row r="650" spans="1:6">
      <c r="A650" s="500" t="s">
        <v>234</v>
      </c>
      <c r="B650" s="501"/>
      <c r="C650" s="501"/>
      <c r="D650" s="502"/>
      <c r="E650" s="282"/>
      <c r="F650" s="282"/>
    </row>
    <row r="651" spans="1:6">
      <c r="A651" s="500" t="s">
        <v>235</v>
      </c>
      <c r="B651" s="501"/>
      <c r="C651" s="501"/>
      <c r="D651" s="502"/>
      <c r="E651" s="314">
        <v>9.44</v>
      </c>
      <c r="F651" s="314"/>
    </row>
    <row r="652" spans="1:6">
      <c r="A652" s="500" t="s">
        <v>248</v>
      </c>
      <c r="B652" s="501"/>
      <c r="C652" s="501"/>
      <c r="D652" s="502"/>
      <c r="E652" s="314"/>
      <c r="F652" s="314"/>
    </row>
    <row r="653" spans="1:6">
      <c r="A653" s="500" t="s">
        <v>249</v>
      </c>
      <c r="B653" s="501"/>
      <c r="C653" s="501"/>
      <c r="D653" s="502"/>
      <c r="E653" s="314"/>
      <c r="F653" s="314">
        <v>30.81</v>
      </c>
    </row>
    <row r="654" spans="1:6" ht="14.25" thickBot="1">
      <c r="A654" s="503" t="s">
        <v>302</v>
      </c>
      <c r="B654" s="504"/>
      <c r="C654" s="504"/>
      <c r="D654" s="505"/>
      <c r="E654" s="314"/>
      <c r="F654" s="314"/>
    </row>
    <row r="655" spans="1:6" ht="14.25" thickBot="1">
      <c r="A655" s="506"/>
      <c r="B655" s="507"/>
      <c r="C655" s="507"/>
      <c r="D655" s="508"/>
      <c r="E655" s="202">
        <f>SUM(E643+E646)</f>
        <v>9.44</v>
      </c>
      <c r="F655" s="202">
        <f>SUM(F643+F646)</f>
        <v>30.81</v>
      </c>
    </row>
    <row r="662" spans="1:6" ht="15.75">
      <c r="A662" s="509" t="s">
        <v>401</v>
      </c>
      <c r="B662" s="509"/>
      <c r="C662" s="509"/>
      <c r="D662" s="509"/>
      <c r="E662" s="509"/>
      <c r="F662" s="509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510" t="s">
        <v>140</v>
      </c>
      <c r="B664" s="511"/>
      <c r="C664" s="514" t="s">
        <v>160</v>
      </c>
      <c r="D664" s="515"/>
      <c r="E664" s="515"/>
      <c r="F664" s="516"/>
    </row>
    <row r="665" spans="1:6" ht="14.25" thickBot="1">
      <c r="A665" s="512"/>
      <c r="B665" s="513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492" t="s">
        <v>23</v>
      </c>
      <c r="B666" s="493"/>
      <c r="C666" s="247">
        <f>SUM(C667:C669)</f>
        <v>0</v>
      </c>
      <c r="D666" s="247">
        <f>SUM(D667:D669)</f>
        <v>728.87</v>
      </c>
      <c r="E666" s="247">
        <f>SUM(E667:E669)</f>
        <v>0</v>
      </c>
      <c r="F666" s="141">
        <f>SUM(F667:F669)</f>
        <v>8664.86</v>
      </c>
    </row>
    <row r="667" spans="1:6">
      <c r="A667" s="494" t="s">
        <v>109</v>
      </c>
      <c r="B667" s="495"/>
      <c r="C667" s="247"/>
      <c r="D667" s="141">
        <v>728.87</v>
      </c>
      <c r="E667" s="288"/>
      <c r="F667" s="141">
        <v>8664.86</v>
      </c>
    </row>
    <row r="668" spans="1:6">
      <c r="A668" s="494" t="s">
        <v>109</v>
      </c>
      <c r="B668" s="495"/>
      <c r="C668" s="247"/>
      <c r="D668" s="141"/>
      <c r="E668" s="288"/>
      <c r="F668" s="141"/>
    </row>
    <row r="669" spans="1:6">
      <c r="A669" s="494" t="s">
        <v>109</v>
      </c>
      <c r="B669" s="495"/>
      <c r="C669" s="247"/>
      <c r="D669" s="141"/>
      <c r="E669" s="288"/>
      <c r="F669" s="141"/>
    </row>
    <row r="670" spans="1:6">
      <c r="A670" s="496" t="s">
        <v>48</v>
      </c>
      <c r="B670" s="497"/>
      <c r="C670" s="247"/>
      <c r="D670" s="141"/>
      <c r="E670" s="288"/>
      <c r="F670" s="141"/>
    </row>
    <row r="671" spans="1:6" ht="14.25" thickBot="1">
      <c r="A671" s="498" t="s">
        <v>30</v>
      </c>
      <c r="B671" s="499"/>
      <c r="C671" s="349"/>
      <c r="D671" s="350"/>
      <c r="E671" s="351"/>
      <c r="F671" s="350"/>
    </row>
    <row r="672" spans="1:6" ht="14.25" thickBot="1">
      <c r="A672" s="483" t="s">
        <v>38</v>
      </c>
      <c r="B672" s="484"/>
      <c r="C672" s="352">
        <f>C666+C670+C671</f>
        <v>0</v>
      </c>
      <c r="D672" s="352">
        <f>D666+D670+D671</f>
        <v>728.87</v>
      </c>
      <c r="E672" s="352">
        <f>E666+E670+E671</f>
        <v>0</v>
      </c>
      <c r="F672" s="353">
        <f>F666+F670+F671</f>
        <v>8664.86</v>
      </c>
    </row>
    <row r="675" spans="1:6" ht="30" customHeight="1">
      <c r="A675" s="485" t="s">
        <v>413</v>
      </c>
      <c r="B675" s="485"/>
      <c r="C675" s="485"/>
      <c r="D675" s="485"/>
      <c r="E675" s="486"/>
      <c r="F675" s="486"/>
    </row>
    <row r="677" spans="1:6" ht="15">
      <c r="A677" s="487" t="s">
        <v>352</v>
      </c>
      <c r="B677" s="487"/>
      <c r="C677" s="487"/>
      <c r="D677" s="487"/>
    </row>
    <row r="678" spans="1:6" ht="14.25" thickBot="1">
      <c r="A678" s="75"/>
      <c r="B678" s="182"/>
      <c r="C678" s="182"/>
      <c r="D678" s="182"/>
    </row>
    <row r="679" spans="1:6" ht="51.75" thickBot="1">
      <c r="A679" s="488" t="s">
        <v>121</v>
      </c>
      <c r="B679" s="489"/>
      <c r="C679" s="249" t="s">
        <v>70</v>
      </c>
      <c r="D679" s="249" t="s">
        <v>69</v>
      </c>
    </row>
    <row r="680" spans="1:6" ht="14.25" thickBot="1">
      <c r="A680" s="490" t="s">
        <v>122</v>
      </c>
      <c r="B680" s="491"/>
      <c r="C680" s="253">
        <v>30</v>
      </c>
      <c r="D680" s="254">
        <v>32</v>
      </c>
    </row>
    <row r="683" spans="1:6" ht="14.25">
      <c r="A683" s="422" t="s">
        <v>353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25" thickBot="1">
      <c r="A693" s="358" t="s">
        <v>124</v>
      </c>
      <c r="B693" s="359"/>
      <c r="C693" s="359"/>
      <c r="D693" s="360"/>
      <c r="E693" s="359"/>
    </row>
    <row r="696" spans="1:5" ht="14.25">
      <c r="A696" s="422" t="s">
        <v>354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25" thickBot="1">
      <c r="A706" s="358" t="s">
        <v>124</v>
      </c>
      <c r="B706" s="359"/>
      <c r="C706" s="359"/>
      <c r="D706" s="360"/>
      <c r="E706" s="359"/>
    </row>
    <row r="714" spans="1:7" ht="15">
      <c r="A714" s="365"/>
      <c r="B714" s="365"/>
      <c r="C714" s="479"/>
      <c r="D714" s="480"/>
      <c r="E714" s="365"/>
      <c r="F714" s="365"/>
    </row>
    <row r="715" spans="1:7" ht="30">
      <c r="A715" s="471" t="s">
        <v>359</v>
      </c>
      <c r="B715" s="471"/>
      <c r="C715" s="479" t="s">
        <v>32</v>
      </c>
      <c r="D715" s="480"/>
      <c r="E715" s="471"/>
      <c r="F715" s="481" t="s">
        <v>356</v>
      </c>
      <c r="G715" s="481"/>
    </row>
    <row r="716" spans="1:7" ht="15">
      <c r="A716" s="471" t="s">
        <v>357</v>
      </c>
      <c r="B716" s="28"/>
      <c r="C716" s="481" t="s">
        <v>355</v>
      </c>
      <c r="D716" s="482"/>
      <c r="E716" s="471"/>
      <c r="F716" s="481" t="s">
        <v>358</v>
      </c>
      <c r="G716" s="481"/>
    </row>
  </sheetData>
  <customSheetViews>
    <customSheetView guid="{EF888661-5C8A-4284-ADB6-9235B415E1B6}" showPageBreaks="1" view="pageLayout" topLeftCell="A424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sqref="A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sqref="A31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A31" sqref="A3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A31" sqref="A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sqref="A31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9"/>
  <headerFooter>
    <oddHeader>&amp;CPrzedszkole z Oddziałami Integracyjnymi Nr 37"Bajkowy Świat"&amp;"Times New Roman,Normalny"
Informacja dodatkowa do sprawozdania finansowego za rok obrotowy zakończony 31 grudnia 20...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682" zoomScaleNormal="100" workbookViewId="0">
      <selection activeCell="E724" sqref="E724"/>
    </sheetView>
  </sheetViews>
  <sheetFormatPr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11" t="s">
        <v>278</v>
      </c>
      <c r="G3" s="912"/>
      <c r="H3" s="912"/>
      <c r="I3" s="912"/>
      <c r="J3" s="912"/>
    </row>
    <row r="4" spans="1:10" s="9" customFormat="1" ht="15">
      <c r="A4" s="12"/>
      <c r="B4" s="11"/>
      <c r="C4" s="11"/>
      <c r="D4" s="913"/>
      <c r="E4" s="913"/>
    </row>
    <row r="5" spans="1:10" ht="15" customHeight="1">
      <c r="A5" s="599" t="s">
        <v>394</v>
      </c>
      <c r="B5" s="599"/>
      <c r="C5" s="599"/>
      <c r="D5" s="599"/>
      <c r="E5" s="599"/>
      <c r="F5" s="599"/>
      <c r="G5" s="599"/>
      <c r="H5" s="599"/>
      <c r="I5" s="599"/>
    </row>
    <row r="6" spans="1:10" ht="14.25" thickBot="1">
      <c r="A6" s="914"/>
      <c r="B6" s="915"/>
      <c r="C6" s="915"/>
      <c r="D6" s="915"/>
      <c r="E6" s="915"/>
      <c r="F6" s="915"/>
      <c r="G6" s="915"/>
      <c r="H6" s="914"/>
      <c r="I6" s="914"/>
    </row>
    <row r="7" spans="1:10" ht="15" customHeight="1" thickBot="1">
      <c r="A7" s="30"/>
      <c r="B7" s="916" t="s">
        <v>37</v>
      </c>
      <c r="C7" s="917"/>
      <c r="D7" s="917"/>
      <c r="E7" s="917"/>
      <c r="F7" s="917"/>
      <c r="G7" s="918"/>
      <c r="H7" s="31"/>
      <c r="I7" s="31"/>
    </row>
    <row r="8" spans="1:10">
      <c r="A8" s="919" t="s">
        <v>142</v>
      </c>
      <c r="B8" s="921" t="s">
        <v>29</v>
      </c>
      <c r="C8" s="923" t="s">
        <v>281</v>
      </c>
      <c r="D8" s="921" t="s">
        <v>276</v>
      </c>
      <c r="E8" s="925" t="s">
        <v>156</v>
      </c>
      <c r="F8" s="907" t="s">
        <v>157</v>
      </c>
      <c r="G8" s="907" t="s">
        <v>158</v>
      </c>
      <c r="H8" s="907" t="s">
        <v>147</v>
      </c>
      <c r="I8" s="909" t="s">
        <v>118</v>
      </c>
    </row>
    <row r="9" spans="1:10" ht="81.75" customHeight="1">
      <c r="A9" s="920"/>
      <c r="B9" s="922"/>
      <c r="C9" s="924"/>
      <c r="D9" s="922"/>
      <c r="E9" s="926"/>
      <c r="F9" s="908"/>
      <c r="G9" s="908"/>
      <c r="H9" s="908"/>
      <c r="I9" s="910"/>
    </row>
    <row r="10" spans="1:10" s="1" customFormat="1" ht="12.75" customHeight="1">
      <c r="A10" s="894" t="s">
        <v>39</v>
      </c>
      <c r="B10" s="897"/>
      <c r="C10" s="897"/>
      <c r="D10" s="897"/>
      <c r="E10" s="895"/>
      <c r="F10" s="895"/>
      <c r="G10" s="895"/>
      <c r="H10" s="895"/>
      <c r="I10" s="896"/>
    </row>
    <row r="11" spans="1:10" s="1" customFormat="1" ht="12.75">
      <c r="A11" s="15" t="s">
        <v>279</v>
      </c>
      <c r="B11" s="16"/>
      <c r="C11" s="16"/>
      <c r="D11" s="16">
        <v>1695200.74</v>
      </c>
      <c r="E11" s="16">
        <v>162485.35999999999</v>
      </c>
      <c r="F11" s="16"/>
      <c r="G11" s="16">
        <v>282074.14</v>
      </c>
      <c r="H11" s="16"/>
      <c r="I11" s="17">
        <f>SUM(B11:H11)</f>
        <v>2139760.2400000002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5279.26</v>
      </c>
      <c r="F12" s="16">
        <f t="shared" si="0"/>
        <v>0</v>
      </c>
      <c r="G12" s="16">
        <f t="shared" si="0"/>
        <v>9672.74</v>
      </c>
      <c r="H12" s="16">
        <f t="shared" si="0"/>
        <v>0</v>
      </c>
      <c r="I12" s="17">
        <f t="shared" si="0"/>
        <v>14952</v>
      </c>
    </row>
    <row r="13" spans="1:10">
      <c r="A13" s="18" t="s">
        <v>41</v>
      </c>
      <c r="B13" s="19"/>
      <c r="C13" s="19"/>
      <c r="D13" s="19"/>
      <c r="E13" s="19">
        <v>5279.26</v>
      </c>
      <c r="F13" s="19"/>
      <c r="G13" s="20">
        <v>9672.74</v>
      </c>
      <c r="H13" s="20"/>
      <c r="I13" s="21">
        <f>SUM(B13:H13)</f>
        <v>14952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1695200.74</v>
      </c>
      <c r="E19" s="16">
        <f t="shared" si="2"/>
        <v>167764.62</v>
      </c>
      <c r="F19" s="16">
        <f t="shared" si="2"/>
        <v>0</v>
      </c>
      <c r="G19" s="16">
        <f t="shared" si="2"/>
        <v>291746.88</v>
      </c>
      <c r="H19" s="16">
        <f t="shared" si="2"/>
        <v>0</v>
      </c>
      <c r="I19" s="17">
        <f t="shared" si="2"/>
        <v>2154712.2400000002</v>
      </c>
    </row>
    <row r="20" spans="1:9">
      <c r="A20" s="894" t="s">
        <v>273</v>
      </c>
      <c r="B20" s="895"/>
      <c r="C20" s="895"/>
      <c r="D20" s="895"/>
      <c r="E20" s="895"/>
      <c r="F20" s="895"/>
      <c r="G20" s="895"/>
      <c r="H20" s="895"/>
      <c r="I20" s="896"/>
    </row>
    <row r="21" spans="1:9">
      <c r="A21" s="15" t="s">
        <v>49</v>
      </c>
      <c r="B21" s="16"/>
      <c r="C21" s="16"/>
      <c r="D21" s="16">
        <v>1277584.8999999999</v>
      </c>
      <c r="E21" s="16">
        <v>150196.82999999999</v>
      </c>
      <c r="F21" s="16"/>
      <c r="G21" s="16">
        <v>215641.16</v>
      </c>
      <c r="H21" s="16"/>
      <c r="I21" s="17">
        <f>SUM(B21:H21)</f>
        <v>1643422.89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13951.29</v>
      </c>
      <c r="E22" s="16">
        <f t="shared" si="3"/>
        <v>8767.7900000000009</v>
      </c>
      <c r="F22" s="16">
        <f t="shared" si="3"/>
        <v>0</v>
      </c>
      <c r="G22" s="16">
        <f t="shared" si="3"/>
        <v>33495.06</v>
      </c>
      <c r="H22" s="16">
        <f t="shared" si="3"/>
        <v>0</v>
      </c>
      <c r="I22" s="17">
        <f t="shared" si="3"/>
        <v>56214.14</v>
      </c>
    </row>
    <row r="23" spans="1:9">
      <c r="A23" s="18" t="s">
        <v>50</v>
      </c>
      <c r="B23" s="20"/>
      <c r="C23" s="20"/>
      <c r="D23" s="20">
        <v>13951.29</v>
      </c>
      <c r="E23" s="20">
        <v>3488.53</v>
      </c>
      <c r="F23" s="20"/>
      <c r="G23" s="20">
        <v>23822.32</v>
      </c>
      <c r="H23" s="19"/>
      <c r="I23" s="21">
        <f t="shared" ref="I23:I28" si="4">SUM(B23:H23)</f>
        <v>41262.14</v>
      </c>
    </row>
    <row r="24" spans="1:9">
      <c r="A24" s="18" t="s">
        <v>42</v>
      </c>
      <c r="B24" s="19"/>
      <c r="C24" s="19"/>
      <c r="D24" s="20"/>
      <c r="E24" s="20">
        <v>5279.26</v>
      </c>
      <c r="F24" s="19"/>
      <c r="G24" s="20">
        <v>9672.74</v>
      </c>
      <c r="H24" s="19"/>
      <c r="I24" s="21">
        <f t="shared" si="4"/>
        <v>14952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1291536.19</v>
      </c>
      <c r="E29" s="16">
        <f t="shared" si="6"/>
        <v>158964.62</v>
      </c>
      <c r="F29" s="16">
        <f t="shared" si="6"/>
        <v>0</v>
      </c>
      <c r="G29" s="16">
        <f t="shared" si="6"/>
        <v>249136.22</v>
      </c>
      <c r="H29" s="16">
        <f t="shared" si="6"/>
        <v>0</v>
      </c>
      <c r="I29" s="17">
        <f t="shared" si="6"/>
        <v>1699637.0299999998</v>
      </c>
    </row>
    <row r="30" spans="1:9">
      <c r="A30" s="894" t="s">
        <v>280</v>
      </c>
      <c r="B30" s="895"/>
      <c r="C30" s="895"/>
      <c r="D30" s="895"/>
      <c r="E30" s="895"/>
      <c r="F30" s="895"/>
      <c r="G30" s="895"/>
      <c r="H30" s="895"/>
      <c r="I30" s="896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4" t="s">
        <v>53</v>
      </c>
      <c r="B35" s="897"/>
      <c r="C35" s="897"/>
      <c r="D35" s="897"/>
      <c r="E35" s="897"/>
      <c r="F35" s="897"/>
      <c r="G35" s="897"/>
      <c r="H35" s="897"/>
      <c r="I35" s="896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417615.84000000008</v>
      </c>
      <c r="E36" s="23">
        <f t="shared" si="8"/>
        <v>12288.529999999999</v>
      </c>
      <c r="F36" s="23">
        <f t="shared" si="8"/>
        <v>0</v>
      </c>
      <c r="G36" s="23">
        <f t="shared" si="8"/>
        <v>66432.98000000001</v>
      </c>
      <c r="H36" s="23">
        <f t="shared" si="8"/>
        <v>0</v>
      </c>
      <c r="I36" s="24">
        <f t="shared" si="8"/>
        <v>496337.35000000033</v>
      </c>
    </row>
    <row r="37" spans="1:9" ht="14.2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403664.55000000005</v>
      </c>
      <c r="E37" s="26">
        <f t="shared" si="9"/>
        <v>8800</v>
      </c>
      <c r="F37" s="26">
        <f t="shared" si="9"/>
        <v>0</v>
      </c>
      <c r="G37" s="26">
        <f t="shared" si="9"/>
        <v>42610.66</v>
      </c>
      <c r="H37" s="26">
        <f t="shared" si="9"/>
        <v>0</v>
      </c>
      <c r="I37" s="27">
        <f t="shared" si="9"/>
        <v>455075.21000000043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393</v>
      </c>
      <c r="B39" s="212"/>
    </row>
    <row r="40" spans="1:9" ht="14.25" thickBot="1">
      <c r="A40"/>
      <c r="B40"/>
    </row>
    <row r="41" spans="1:9" ht="21.75" customHeight="1">
      <c r="A41" s="898" t="s">
        <v>272</v>
      </c>
      <c r="B41" s="899"/>
      <c r="C41" s="900" t="s">
        <v>275</v>
      </c>
    </row>
    <row r="42" spans="1:9" ht="13.5" customHeight="1">
      <c r="A42" s="903"/>
      <c r="B42" s="904"/>
      <c r="C42" s="901"/>
    </row>
    <row r="43" spans="1:9" ht="29.25" customHeight="1">
      <c r="A43" s="905"/>
      <c r="B43" s="906"/>
      <c r="C43" s="902"/>
    </row>
    <row r="44" spans="1:9" ht="15">
      <c r="A44" s="884" t="s">
        <v>39</v>
      </c>
      <c r="B44" s="885"/>
      <c r="C44" s="879"/>
    </row>
    <row r="45" spans="1:9" ht="15">
      <c r="A45" s="869" t="s">
        <v>279</v>
      </c>
      <c r="B45" s="870"/>
      <c r="C45" s="235">
        <v>3671</v>
      </c>
    </row>
    <row r="46" spans="1:9" ht="15">
      <c r="A46" s="888" t="s">
        <v>40</v>
      </c>
      <c r="B46" s="889"/>
      <c r="C46" s="236">
        <f>SUM(C47:C48)</f>
        <v>781.44</v>
      </c>
    </row>
    <row r="47" spans="1:9" ht="15">
      <c r="A47" s="886" t="s">
        <v>41</v>
      </c>
      <c r="B47" s="887"/>
      <c r="C47" s="237">
        <v>781.44</v>
      </c>
    </row>
    <row r="48" spans="1:9" ht="15">
      <c r="A48" s="886" t="s">
        <v>42</v>
      </c>
      <c r="B48" s="887"/>
      <c r="C48" s="237"/>
    </row>
    <row r="49" spans="1:3" ht="15">
      <c r="A49" s="888" t="s">
        <v>43</v>
      </c>
      <c r="B49" s="889"/>
      <c r="C49" s="236">
        <f>SUM(C50:C51)</f>
        <v>0</v>
      </c>
    </row>
    <row r="50" spans="1:3" ht="15">
      <c r="A50" s="886" t="s">
        <v>44</v>
      </c>
      <c r="B50" s="887"/>
      <c r="C50" s="237"/>
    </row>
    <row r="51" spans="1:3" ht="15">
      <c r="A51" s="886" t="s">
        <v>42</v>
      </c>
      <c r="B51" s="887"/>
      <c r="C51" s="237"/>
    </row>
    <row r="52" spans="1:3" ht="15">
      <c r="A52" s="888" t="s">
        <v>282</v>
      </c>
      <c r="B52" s="889"/>
      <c r="C52" s="236">
        <f>C45+C46-C49</f>
        <v>4452.4400000000005</v>
      </c>
    </row>
    <row r="53" spans="1:3" ht="15">
      <c r="A53" s="884" t="s">
        <v>273</v>
      </c>
      <c r="B53" s="885"/>
      <c r="C53" s="879"/>
    </row>
    <row r="54" spans="1:3" ht="15">
      <c r="A54" s="869" t="s">
        <v>49</v>
      </c>
      <c r="B54" s="870"/>
      <c r="C54" s="235">
        <v>3671</v>
      </c>
    </row>
    <row r="55" spans="1:3" ht="15">
      <c r="A55" s="888" t="s">
        <v>40</v>
      </c>
      <c r="B55" s="889"/>
      <c r="C55" s="236">
        <f>SUM(C56:C57)</f>
        <v>781.44</v>
      </c>
    </row>
    <row r="56" spans="1:3" ht="15">
      <c r="A56" s="886" t="s">
        <v>50</v>
      </c>
      <c r="B56" s="887"/>
      <c r="C56" s="237"/>
    </row>
    <row r="57" spans="1:3" ht="15">
      <c r="A57" s="886" t="s">
        <v>42</v>
      </c>
      <c r="B57" s="887"/>
      <c r="C57" s="238">
        <v>781.44</v>
      </c>
    </row>
    <row r="58" spans="1:3" ht="15">
      <c r="A58" s="888" t="s">
        <v>43</v>
      </c>
      <c r="B58" s="889"/>
      <c r="C58" s="236">
        <f>SUM(C59:C60)</f>
        <v>0</v>
      </c>
    </row>
    <row r="59" spans="1:3" ht="15">
      <c r="A59" s="886" t="s">
        <v>44</v>
      </c>
      <c r="B59" s="887"/>
      <c r="C59" s="237"/>
    </row>
    <row r="60" spans="1:3" ht="15">
      <c r="A60" s="890" t="s">
        <v>42</v>
      </c>
      <c r="B60" s="891"/>
      <c r="C60" s="239"/>
    </row>
    <row r="61" spans="1:3" ht="15">
      <c r="A61" s="892" t="s">
        <v>52</v>
      </c>
      <c r="B61" s="893"/>
      <c r="C61" s="240">
        <f>C54+C55-C58</f>
        <v>4452.4400000000005</v>
      </c>
    </row>
    <row r="62" spans="1:3" ht="15">
      <c r="A62" s="877" t="s">
        <v>280</v>
      </c>
      <c r="B62" s="878"/>
      <c r="C62" s="879"/>
    </row>
    <row r="63" spans="1:3" ht="15">
      <c r="A63" s="869" t="s">
        <v>49</v>
      </c>
      <c r="B63" s="870"/>
      <c r="C63" s="235"/>
    </row>
    <row r="64" spans="1:3" ht="15">
      <c r="A64" s="880" t="s">
        <v>59</v>
      </c>
      <c r="B64" s="881"/>
      <c r="C64" s="242"/>
    </row>
    <row r="65" spans="1:5" ht="15">
      <c r="A65" s="880" t="s">
        <v>63</v>
      </c>
      <c r="B65" s="881"/>
      <c r="C65" s="242"/>
    </row>
    <row r="66" spans="1:5" ht="15">
      <c r="A66" s="882" t="s">
        <v>282</v>
      </c>
      <c r="B66" s="883"/>
      <c r="C66" s="241">
        <f>C63+C64-C65</f>
        <v>0</v>
      </c>
    </row>
    <row r="67" spans="1:5" ht="15">
      <c r="A67" s="884" t="s">
        <v>53</v>
      </c>
      <c r="B67" s="885"/>
      <c r="C67" s="879"/>
    </row>
    <row r="68" spans="1:5" ht="15">
      <c r="A68" s="869" t="s">
        <v>49</v>
      </c>
      <c r="B68" s="870"/>
      <c r="C68" s="235">
        <f>C45-C54-C63</f>
        <v>0</v>
      </c>
    </row>
    <row r="69" spans="1:5" ht="15.75" thickBot="1">
      <c r="A69" s="871" t="s">
        <v>52</v>
      </c>
      <c r="B69" s="872"/>
      <c r="C69" s="243">
        <f>C52-C61-C66</f>
        <v>0</v>
      </c>
    </row>
    <row r="77" spans="1:5" ht="15">
      <c r="A77" s="873" t="s">
        <v>392</v>
      </c>
      <c r="B77" s="874"/>
      <c r="C77" s="874"/>
      <c r="D77" s="874"/>
      <c r="E77" s="874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25" thickBot="1">
      <c r="A80" s="37" t="s">
        <v>39</v>
      </c>
      <c r="B80" s="38"/>
      <c r="C80" s="38"/>
      <c r="D80" s="38"/>
      <c r="E80" s="39"/>
    </row>
    <row r="81" spans="1:5" ht="25.5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9" t="s">
        <v>391</v>
      </c>
      <c r="B106" s="851"/>
      <c r="C106" s="851"/>
    </row>
    <row r="107" spans="1:5">
      <c r="A107" s="875"/>
      <c r="B107" s="876"/>
      <c r="C107" s="876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5">
      <c r="A114" s="599" t="s">
        <v>390</v>
      </c>
      <c r="B114" s="851"/>
      <c r="C114" s="851"/>
      <c r="D114" s="600"/>
      <c r="E114" s="600"/>
      <c r="F114" s="600"/>
      <c r="G114" s="600"/>
    </row>
    <row r="115" spans="1:9" ht="14.25" thickBot="1">
      <c r="A115" s="862"/>
      <c r="B115" s="863"/>
      <c r="C115" s="863"/>
    </row>
    <row r="116" spans="1:9" ht="13.5" customHeight="1">
      <c r="A116" s="864"/>
      <c r="B116" s="866" t="s">
        <v>289</v>
      </c>
      <c r="C116" s="867"/>
      <c r="D116" s="867"/>
      <c r="E116" s="867"/>
      <c r="F116" s="868"/>
      <c r="G116" s="866" t="s">
        <v>290</v>
      </c>
      <c r="H116" s="867"/>
      <c r="I116" s="868"/>
    </row>
    <row r="117" spans="1:9" ht="51">
      <c r="A117" s="865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599" t="s">
        <v>389</v>
      </c>
      <c r="B124" s="851"/>
      <c r="C124" s="851"/>
    </row>
    <row r="125" spans="1:9" ht="14.25" thickBot="1">
      <c r="A125" s="862"/>
      <c r="B125" s="863"/>
      <c r="C125" s="863"/>
    </row>
    <row r="126" spans="1:9">
      <c r="A126" s="66" t="s">
        <v>31</v>
      </c>
      <c r="B126" s="67" t="s">
        <v>167</v>
      </c>
      <c r="C126" s="68" t="s">
        <v>168</v>
      </c>
    </row>
    <row r="127" spans="1:9" ht="26.25" thickBot="1">
      <c r="A127" s="69" t="s">
        <v>291</v>
      </c>
      <c r="B127" s="70"/>
      <c r="C127" s="71"/>
    </row>
    <row r="131" spans="1:4" ht="50.25" customHeight="1">
      <c r="A131" s="599" t="s">
        <v>403</v>
      </c>
      <c r="B131" s="851"/>
      <c r="C131" s="851"/>
      <c r="D131" s="600"/>
    </row>
    <row r="132" spans="1:4" ht="14.25" thickBot="1">
      <c r="A132" s="852"/>
      <c r="B132" s="853"/>
      <c r="C132" s="853"/>
    </row>
    <row r="133" spans="1:4">
      <c r="A133" s="854" t="s">
        <v>121</v>
      </c>
      <c r="B133" s="855"/>
      <c r="C133" s="67" t="s">
        <v>167</v>
      </c>
      <c r="D133" s="68" t="s">
        <v>168</v>
      </c>
    </row>
    <row r="134" spans="1:4" ht="66" customHeight="1">
      <c r="A134" s="856" t="s">
        <v>292</v>
      </c>
      <c r="B134" s="857"/>
      <c r="C134" s="59">
        <f>C136+SUM(C137:C140)</f>
        <v>0</v>
      </c>
      <c r="D134" s="264">
        <f>D136+SUM(D137:D140)</f>
        <v>0</v>
      </c>
    </row>
    <row r="135" spans="1:4">
      <c r="A135" s="858" t="s">
        <v>148</v>
      </c>
      <c r="B135" s="859"/>
      <c r="C135" s="72"/>
      <c r="D135" s="265"/>
    </row>
    <row r="136" spans="1:4">
      <c r="A136" s="860" t="s">
        <v>29</v>
      </c>
      <c r="B136" s="861"/>
      <c r="C136" s="73"/>
      <c r="D136" s="266"/>
    </row>
    <row r="137" spans="1:4">
      <c r="A137" s="848" t="s">
        <v>276</v>
      </c>
      <c r="B137" s="849"/>
      <c r="C137" s="74"/>
      <c r="D137" s="267"/>
    </row>
    <row r="138" spans="1:4">
      <c r="A138" s="848" t="s">
        <v>156</v>
      </c>
      <c r="B138" s="849"/>
      <c r="C138" s="74"/>
      <c r="D138" s="267"/>
    </row>
    <row r="139" spans="1:4">
      <c r="A139" s="848" t="s">
        <v>157</v>
      </c>
      <c r="B139" s="849"/>
      <c r="C139" s="74"/>
      <c r="D139" s="267"/>
    </row>
    <row r="140" spans="1:4">
      <c r="A140" s="848" t="s">
        <v>158</v>
      </c>
      <c r="B140" s="849"/>
      <c r="C140" s="74"/>
      <c r="D140" s="267"/>
    </row>
    <row r="158" spans="1:9">
      <c r="A158" s="485" t="s">
        <v>361</v>
      </c>
      <c r="B158" s="686"/>
      <c r="C158" s="686"/>
      <c r="D158" s="686"/>
      <c r="E158" s="686"/>
      <c r="F158" s="686"/>
      <c r="G158" s="686"/>
      <c r="H158" s="686"/>
      <c r="I158" s="686"/>
    </row>
    <row r="159" spans="1:9" ht="16.5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04" t="s">
        <v>28</v>
      </c>
      <c r="B160" s="850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04" t="s">
        <v>28</v>
      </c>
      <c r="B167" s="705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2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38" t="s">
        <v>431</v>
      </c>
      <c r="B176" s="839"/>
      <c r="C176" s="839"/>
      <c r="D176" s="839"/>
      <c r="E176" s="839"/>
      <c r="F176" s="839"/>
      <c r="G176" s="839"/>
      <c r="H176" s="839"/>
      <c r="I176" s="839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40" t="s">
        <v>254</v>
      </c>
      <c r="B178" s="841"/>
      <c r="C178" s="841"/>
      <c r="D178" s="842"/>
      <c r="E178" s="738" t="s">
        <v>167</v>
      </c>
      <c r="F178" s="530" t="s">
        <v>255</v>
      </c>
      <c r="G178" s="531"/>
      <c r="H178" s="532"/>
      <c r="I178" s="846" t="s">
        <v>168</v>
      </c>
    </row>
    <row r="179" spans="1:9" ht="26.25" thickBot="1">
      <c r="A179" s="843"/>
      <c r="B179" s="844"/>
      <c r="C179" s="844"/>
      <c r="D179" s="845"/>
      <c r="E179" s="739"/>
      <c r="F179" s="133" t="s">
        <v>59</v>
      </c>
      <c r="G179" s="134" t="s">
        <v>295</v>
      </c>
      <c r="H179" s="133" t="s">
        <v>296</v>
      </c>
      <c r="I179" s="847"/>
    </row>
    <row r="180" spans="1:9">
      <c r="A180" s="135">
        <v>1</v>
      </c>
      <c r="B180" s="771" t="s">
        <v>163</v>
      </c>
      <c r="C180" s="828"/>
      <c r="D180" s="772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9" t="s">
        <v>297</v>
      </c>
      <c r="C181" s="830"/>
      <c r="D181" s="831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32" t="s">
        <v>164</v>
      </c>
      <c r="C182" s="833"/>
      <c r="D182" s="834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829" t="s">
        <v>297</v>
      </c>
      <c r="C183" s="830"/>
      <c r="D183" s="831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180</v>
      </c>
      <c r="B184" s="832" t="s">
        <v>268</v>
      </c>
      <c r="C184" s="833"/>
      <c r="D184" s="834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5" t="s">
        <v>151</v>
      </c>
      <c r="B185" s="836"/>
      <c r="C185" s="836"/>
      <c r="D185" s="837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277</v>
      </c>
      <c r="B187"/>
      <c r="C187"/>
      <c r="D187"/>
      <c r="E187"/>
      <c r="F187"/>
      <c r="G187"/>
      <c r="H187"/>
      <c r="I187"/>
    </row>
    <row r="188" spans="1:9" ht="14.25">
      <c r="A188" s="147" t="s">
        <v>417</v>
      </c>
      <c r="B188"/>
      <c r="C188"/>
      <c r="D188"/>
      <c r="E188"/>
      <c r="F188"/>
      <c r="G188"/>
      <c r="H188"/>
      <c r="I188"/>
    </row>
    <row r="190" spans="1:9" ht="14.25">
      <c r="A190" s="529" t="s">
        <v>385</v>
      </c>
      <c r="B190" s="798"/>
      <c r="C190" s="798"/>
      <c r="D190" s="798"/>
      <c r="E190" s="798"/>
      <c r="F190" s="798"/>
      <c r="G190" s="798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40" t="s">
        <v>146</v>
      </c>
      <c r="B192" s="826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27" t="s">
        <v>86</v>
      </c>
      <c r="B193" s="79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3" t="s">
        <v>236</v>
      </c>
      <c r="B194" s="783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3" t="s">
        <v>237</v>
      </c>
      <c r="B195" s="783"/>
      <c r="C195" s="157"/>
      <c r="D195" s="157"/>
      <c r="E195" s="157"/>
      <c r="F195" s="157"/>
      <c r="G195" s="158">
        <f t="shared" si="11"/>
        <v>0</v>
      </c>
    </row>
    <row r="196" spans="1:7">
      <c r="A196" s="823" t="s">
        <v>238</v>
      </c>
      <c r="B196" s="783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3" t="s">
        <v>300</v>
      </c>
      <c r="B197" s="783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0" t="s">
        <v>239</v>
      </c>
      <c r="B198" s="783"/>
      <c r="C198" s="157"/>
      <c r="D198" s="157"/>
      <c r="E198" s="157"/>
      <c r="F198" s="157"/>
      <c r="G198" s="158">
        <f t="shared" si="11"/>
        <v>0</v>
      </c>
    </row>
    <row r="199" spans="1:7">
      <c r="A199" s="590" t="s">
        <v>240</v>
      </c>
      <c r="B199" s="783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0" t="s">
        <v>301</v>
      </c>
      <c r="B200" s="783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4" t="s">
        <v>24</v>
      </c>
      <c r="B201" s="786"/>
      <c r="C201" s="159"/>
      <c r="D201" s="159"/>
      <c r="E201" s="159"/>
      <c r="F201" s="159"/>
      <c r="G201" s="160">
        <f t="shared" si="11"/>
        <v>0</v>
      </c>
    </row>
    <row r="202" spans="1:7">
      <c r="A202" s="825" t="s">
        <v>246</v>
      </c>
      <c r="B202" s="79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1" t="s">
        <v>0</v>
      </c>
      <c r="B203" s="783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1" t="s">
        <v>25</v>
      </c>
      <c r="B204" s="783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1" t="s">
        <v>1</v>
      </c>
      <c r="B205" s="783"/>
      <c r="C205" s="163"/>
      <c r="D205" s="163"/>
      <c r="E205" s="164"/>
      <c r="F205" s="164"/>
      <c r="G205" s="158">
        <f t="shared" si="12"/>
        <v>0</v>
      </c>
    </row>
    <row r="206" spans="1:7">
      <c r="A206" s="782" t="s">
        <v>21</v>
      </c>
      <c r="B206" s="783"/>
      <c r="C206" s="163"/>
      <c r="D206" s="163"/>
      <c r="E206" s="164"/>
      <c r="F206" s="164"/>
      <c r="G206" s="158">
        <f t="shared" si="12"/>
        <v>0</v>
      </c>
    </row>
    <row r="207" spans="1:7">
      <c r="A207" s="578" t="s">
        <v>2</v>
      </c>
      <c r="B207" s="783"/>
      <c r="C207" s="163"/>
      <c r="D207" s="163"/>
      <c r="E207" s="164"/>
      <c r="F207" s="164"/>
      <c r="G207" s="158">
        <f t="shared" si="12"/>
        <v>0</v>
      </c>
    </row>
    <row r="208" spans="1:7">
      <c r="A208" s="578" t="s">
        <v>3</v>
      </c>
      <c r="B208" s="783"/>
      <c r="C208" s="163"/>
      <c r="D208" s="163"/>
      <c r="E208" s="164"/>
      <c r="F208" s="164"/>
      <c r="G208" s="158">
        <f t="shared" si="12"/>
        <v>0</v>
      </c>
    </row>
    <row r="209" spans="1:7">
      <c r="A209" s="578" t="s">
        <v>4</v>
      </c>
      <c r="B209" s="783"/>
      <c r="C209" s="163"/>
      <c r="D209" s="163"/>
      <c r="E209" s="164"/>
      <c r="F209" s="164"/>
      <c r="G209" s="158">
        <f t="shared" si="12"/>
        <v>0</v>
      </c>
    </row>
    <row r="210" spans="1:7">
      <c r="A210" s="578" t="s">
        <v>5</v>
      </c>
      <c r="B210" s="783"/>
      <c r="C210" s="163"/>
      <c r="D210" s="163"/>
      <c r="E210" s="164"/>
      <c r="F210" s="164"/>
      <c r="G210" s="158">
        <f t="shared" si="12"/>
        <v>0</v>
      </c>
    </row>
    <row r="211" spans="1:7">
      <c r="A211" s="578" t="s">
        <v>6</v>
      </c>
      <c r="B211" s="783"/>
      <c r="C211" s="163"/>
      <c r="D211" s="163"/>
      <c r="E211" s="164"/>
      <c r="F211" s="164"/>
      <c r="G211" s="158">
        <f t="shared" si="12"/>
        <v>0</v>
      </c>
    </row>
    <row r="212" spans="1:7">
      <c r="A212" s="578" t="s">
        <v>7</v>
      </c>
      <c r="B212" s="783"/>
      <c r="C212" s="163"/>
      <c r="D212" s="163"/>
      <c r="E212" s="164"/>
      <c r="F212" s="164"/>
      <c r="G212" s="158">
        <f t="shared" si="12"/>
        <v>0</v>
      </c>
    </row>
    <row r="213" spans="1:7">
      <c r="A213" s="578" t="s">
        <v>8</v>
      </c>
      <c r="B213" s="783"/>
      <c r="C213" s="163"/>
      <c r="D213" s="163"/>
      <c r="E213" s="164"/>
      <c r="F213" s="164"/>
      <c r="G213" s="158">
        <f t="shared" si="12"/>
        <v>0</v>
      </c>
    </row>
    <row r="214" spans="1:7">
      <c r="A214" s="578" t="s">
        <v>9</v>
      </c>
      <c r="B214" s="783"/>
      <c r="C214" s="163"/>
      <c r="D214" s="163"/>
      <c r="E214" s="164"/>
      <c r="F214" s="164"/>
      <c r="G214" s="158">
        <f t="shared" si="12"/>
        <v>0</v>
      </c>
    </row>
    <row r="215" spans="1:7">
      <c r="A215" s="578" t="s">
        <v>10</v>
      </c>
      <c r="B215" s="783"/>
      <c r="C215" s="163"/>
      <c r="D215" s="163"/>
      <c r="E215" s="164"/>
      <c r="F215" s="164"/>
      <c r="G215" s="158">
        <f t="shared" si="12"/>
        <v>0</v>
      </c>
    </row>
    <row r="216" spans="1:7">
      <c r="A216" s="784" t="s">
        <v>16</v>
      </c>
      <c r="B216" s="783"/>
      <c r="C216" s="163"/>
      <c r="D216" s="163"/>
      <c r="E216" s="164"/>
      <c r="F216" s="164"/>
      <c r="G216" s="158">
        <f>C216+D216-E216-F216</f>
        <v>0</v>
      </c>
    </row>
    <row r="217" spans="1:7">
      <c r="A217" s="784" t="s">
        <v>17</v>
      </c>
      <c r="B217" s="783"/>
      <c r="C217" s="163"/>
      <c r="D217" s="163"/>
      <c r="E217" s="164"/>
      <c r="F217" s="164"/>
      <c r="G217" s="158">
        <f>C217+D217-E217-F217</f>
        <v>0</v>
      </c>
    </row>
    <row r="218" spans="1:7">
      <c r="A218" s="782" t="s">
        <v>18</v>
      </c>
      <c r="B218" s="783"/>
      <c r="C218" s="163"/>
      <c r="D218" s="163"/>
      <c r="E218" s="164"/>
      <c r="F218" s="164"/>
      <c r="G218" s="158">
        <f t="shared" si="12"/>
        <v>0</v>
      </c>
    </row>
    <row r="219" spans="1:7">
      <c r="A219" s="782" t="s">
        <v>19</v>
      </c>
      <c r="B219" s="783"/>
      <c r="C219" s="163"/>
      <c r="D219" s="163"/>
      <c r="E219" s="164"/>
      <c r="F219" s="164"/>
      <c r="G219" s="158">
        <f t="shared" si="12"/>
        <v>0</v>
      </c>
    </row>
    <row r="220" spans="1:7">
      <c r="A220" s="784" t="s">
        <v>418</v>
      </c>
      <c r="B220" s="783"/>
      <c r="C220" s="163"/>
      <c r="D220" s="163"/>
      <c r="E220" s="164"/>
      <c r="F220" s="164"/>
      <c r="G220" s="158">
        <f t="shared" si="12"/>
        <v>0</v>
      </c>
    </row>
    <row r="221" spans="1:7">
      <c r="A221" s="784" t="s">
        <v>20</v>
      </c>
      <c r="B221" s="783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5" t="s">
        <v>302</v>
      </c>
      <c r="B222" s="786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81" t="s">
        <v>38</v>
      </c>
      <c r="B223" s="822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85" t="s">
        <v>384</v>
      </c>
      <c r="B226" s="808"/>
      <c r="C226" s="808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81" t="s">
        <v>121</v>
      </c>
      <c r="B229" s="817"/>
      <c r="C229" s="477" t="s">
        <v>167</v>
      </c>
      <c r="D229" s="174" t="s">
        <v>168</v>
      </c>
    </row>
    <row r="230" spans="1:7" ht="14.25" thickBot="1">
      <c r="A230" s="781" t="s">
        <v>362</v>
      </c>
      <c r="B230" s="817"/>
      <c r="C230" s="477"/>
      <c r="D230" s="174"/>
    </row>
    <row r="231" spans="1:7">
      <c r="A231" s="818" t="s">
        <v>303</v>
      </c>
      <c r="B231" s="819"/>
      <c r="C231" s="176"/>
      <c r="D231" s="177"/>
    </row>
    <row r="232" spans="1:7">
      <c r="A232" s="820" t="s">
        <v>304</v>
      </c>
      <c r="B232" s="821"/>
      <c r="C232" s="178"/>
      <c r="D232" s="129"/>
    </row>
    <row r="233" spans="1:7" ht="14.25" thickBot="1">
      <c r="A233" s="815" t="s">
        <v>305</v>
      </c>
      <c r="B233" s="816"/>
      <c r="C233" s="178"/>
      <c r="D233" s="129"/>
    </row>
    <row r="234" spans="1:7" ht="26.25" customHeight="1" thickBot="1">
      <c r="A234" s="781" t="s">
        <v>363</v>
      </c>
      <c r="B234" s="817"/>
      <c r="C234" s="245">
        <f>SUM(C235:C237)</f>
        <v>0</v>
      </c>
      <c r="D234" s="175">
        <f>SUM(D235:D237)</f>
        <v>0</v>
      </c>
    </row>
    <row r="235" spans="1:7" ht="25.5" customHeight="1">
      <c r="A235" s="818" t="s">
        <v>303</v>
      </c>
      <c r="B235" s="819"/>
      <c r="C235" s="176"/>
      <c r="D235" s="177"/>
    </row>
    <row r="236" spans="1:7">
      <c r="A236" s="820" t="s">
        <v>304</v>
      </c>
      <c r="B236" s="821"/>
      <c r="C236" s="178"/>
      <c r="D236" s="129"/>
    </row>
    <row r="237" spans="1:7" ht="14.25" thickBot="1">
      <c r="A237" s="815" t="s">
        <v>305</v>
      </c>
      <c r="B237" s="816"/>
      <c r="C237" s="178"/>
      <c r="D237" s="129"/>
    </row>
    <row r="238" spans="1:7" ht="26.25" customHeight="1" thickBot="1">
      <c r="A238" s="781" t="s">
        <v>364</v>
      </c>
      <c r="B238" s="817"/>
      <c r="C238" s="179">
        <f>SUM(C239:C241)</f>
        <v>0</v>
      </c>
      <c r="D238" s="118">
        <f>SUM(D239:D241)</f>
        <v>0</v>
      </c>
    </row>
    <row r="239" spans="1:7" ht="25.5" customHeight="1">
      <c r="A239" s="818" t="s">
        <v>303</v>
      </c>
      <c r="B239" s="819"/>
      <c r="C239" s="176"/>
      <c r="D239" s="177"/>
    </row>
    <row r="240" spans="1:7">
      <c r="A240" s="820" t="s">
        <v>304</v>
      </c>
      <c r="B240" s="821"/>
      <c r="C240" s="178"/>
      <c r="D240" s="129"/>
    </row>
    <row r="241" spans="1:5" ht="14.25" thickBot="1">
      <c r="A241" s="815" t="s">
        <v>305</v>
      </c>
      <c r="B241" s="816"/>
      <c r="C241" s="178"/>
      <c r="D241" s="129"/>
    </row>
    <row r="242" spans="1:5" ht="14.25" thickBot="1">
      <c r="A242" s="781" t="s">
        <v>22</v>
      </c>
      <c r="B242" s="817"/>
      <c r="C242" s="246">
        <f>C234+C238</f>
        <v>0</v>
      </c>
      <c r="D242" s="118">
        <f>D234+D238</f>
        <v>0</v>
      </c>
    </row>
    <row r="245" spans="1:5" ht="60.75" customHeight="1">
      <c r="A245" s="485" t="s">
        <v>433</v>
      </c>
      <c r="B245" s="808"/>
      <c r="C245" s="808"/>
      <c r="D245" s="686"/>
    </row>
    <row r="246" spans="1:5" ht="14.25" thickBot="1">
      <c r="A246" s="3"/>
      <c r="B246" s="3"/>
      <c r="C246" s="3"/>
    </row>
    <row r="247" spans="1:5" ht="14.25" thickBot="1">
      <c r="A247" s="488" t="s">
        <v>93</v>
      </c>
      <c r="B247" s="489"/>
      <c r="C247" s="244" t="s">
        <v>271</v>
      </c>
      <c r="D247" s="167" t="s">
        <v>306</v>
      </c>
    </row>
    <row r="248" spans="1:5" ht="25.5" customHeight="1">
      <c r="A248" s="809" t="s">
        <v>307</v>
      </c>
      <c r="B248" s="810"/>
      <c r="C248" s="168"/>
      <c r="D248" s="169"/>
    </row>
    <row r="249" spans="1:5" ht="26.25" customHeight="1" thickBot="1">
      <c r="A249" s="811" t="s">
        <v>308</v>
      </c>
      <c r="B249" s="499"/>
      <c r="C249" s="183"/>
      <c r="D249" s="170"/>
    </row>
    <row r="250" spans="1:5" ht="14.25" thickBot="1">
      <c r="A250" s="687" t="s">
        <v>38</v>
      </c>
      <c r="B250" s="812"/>
      <c r="C250" s="171">
        <f>SUM(C248:C249)</f>
        <v>0</v>
      </c>
      <c r="D250" s="172">
        <f>SUM(D248:D249)</f>
        <v>0</v>
      </c>
    </row>
    <row r="256" spans="1:5" ht="14.25">
      <c r="A256" s="813" t="s">
        <v>383</v>
      </c>
      <c r="B256" s="814"/>
      <c r="C256" s="814"/>
      <c r="D256" s="814"/>
      <c r="E256" s="814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309</v>
      </c>
      <c r="B258" s="807" t="s">
        <v>116</v>
      </c>
      <c r="C258" s="690"/>
      <c r="D258" s="807" t="s">
        <v>310</v>
      </c>
      <c r="E258" s="690"/>
    </row>
    <row r="259" spans="1:5" ht="14.25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25" thickBot="1">
      <c r="A260" s="186" t="s">
        <v>311</v>
      </c>
      <c r="B260" s="807"/>
      <c r="C260" s="744"/>
      <c r="D260" s="744"/>
      <c r="E260" s="745"/>
    </row>
    <row r="261" spans="1:5">
      <c r="A261" s="248" t="s">
        <v>316</v>
      </c>
      <c r="B261" s="188"/>
      <c r="C261" s="188"/>
      <c r="D261" s="189"/>
      <c r="E261" s="188"/>
    </row>
    <row r="262" spans="1:5" ht="25.5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25" thickBot="1">
      <c r="A266" s="466" t="s">
        <v>73</v>
      </c>
      <c r="B266" s="464"/>
      <c r="C266" s="464"/>
      <c r="D266" s="465"/>
      <c r="E266" s="464"/>
    </row>
    <row r="267" spans="1:5" ht="14.2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319</v>
      </c>
      <c r="B268" s="807"/>
      <c r="C268" s="744"/>
      <c r="D268" s="744"/>
      <c r="E268" s="745"/>
    </row>
    <row r="269" spans="1:5">
      <c r="A269" s="248" t="s">
        <v>316</v>
      </c>
      <c r="B269" s="188"/>
      <c r="C269" s="188"/>
      <c r="D269" s="189"/>
      <c r="E269" s="188"/>
    </row>
    <row r="270" spans="1:5" ht="25.5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25" thickBot="1">
      <c r="A274" s="466" t="s">
        <v>73</v>
      </c>
      <c r="B274" s="464"/>
      <c r="C274" s="464"/>
      <c r="D274" s="465"/>
      <c r="E274" s="464"/>
    </row>
    <row r="275" spans="1:7" ht="14.2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5" t="s">
        <v>382</v>
      </c>
      <c r="B278" s="808"/>
      <c r="C278" s="808"/>
      <c r="D278" s="686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704" t="s">
        <v>169</v>
      </c>
      <c r="B280" s="705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801" t="s">
        <v>129</v>
      </c>
      <c r="B281" s="802"/>
      <c r="C281" s="195"/>
      <c r="D281" s="196"/>
      <c r="E281" s="196"/>
      <c r="G281" s="441"/>
    </row>
    <row r="282" spans="1:7" ht="14.25">
      <c r="A282" s="792" t="s">
        <v>320</v>
      </c>
      <c r="B282" s="793"/>
      <c r="C282" s="197"/>
      <c r="D282" s="129"/>
      <c r="E282" s="129"/>
      <c r="G282" s="441"/>
    </row>
    <row r="283" spans="1:7" ht="25.5" customHeight="1">
      <c r="A283" s="803" t="s">
        <v>247</v>
      </c>
      <c r="B283" s="804"/>
      <c r="C283" s="198"/>
      <c r="D283" s="199"/>
      <c r="E283" s="199"/>
      <c r="G283" s="445"/>
    </row>
    <row r="284" spans="1:7" ht="14.25">
      <c r="A284" s="805" t="s">
        <v>130</v>
      </c>
      <c r="B284" s="806"/>
      <c r="C284" s="197"/>
      <c r="D284" s="129"/>
      <c r="E284" s="129"/>
      <c r="G284" s="441"/>
    </row>
    <row r="285" spans="1:7" ht="14.25">
      <c r="A285" s="792" t="s">
        <v>406</v>
      </c>
      <c r="B285" s="793"/>
      <c r="C285" s="200"/>
      <c r="D285" s="201"/>
      <c r="E285" s="201"/>
      <c r="G285" s="441"/>
    </row>
    <row r="286" spans="1:7" ht="14.25">
      <c r="A286" s="792" t="s">
        <v>407</v>
      </c>
      <c r="B286" s="793"/>
      <c r="C286" s="200"/>
      <c r="D286" s="201"/>
      <c r="E286" s="201"/>
      <c r="G286" s="441"/>
    </row>
    <row r="287" spans="1:7" ht="14.25">
      <c r="A287" s="792" t="s">
        <v>408</v>
      </c>
      <c r="B287" s="793"/>
      <c r="C287" s="446"/>
      <c r="D287" s="201"/>
      <c r="E287" s="201"/>
      <c r="G287" s="441"/>
    </row>
    <row r="288" spans="1:7">
      <c r="A288" s="792" t="s">
        <v>131</v>
      </c>
      <c r="B288" s="793"/>
      <c r="C288" s="447"/>
      <c r="D288" s="129"/>
      <c r="E288" s="129"/>
    </row>
    <row r="289" spans="1:5" ht="14.25" thickBot="1">
      <c r="A289" s="794" t="s">
        <v>42</v>
      </c>
      <c r="B289" s="795"/>
      <c r="C289" s="442"/>
      <c r="D289" s="443"/>
      <c r="E289" s="443"/>
    </row>
    <row r="290" spans="1:5" ht="14.25" thickBot="1">
      <c r="A290" s="796" t="s">
        <v>151</v>
      </c>
      <c r="B290" s="797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29" t="s">
        <v>381</v>
      </c>
      <c r="B291" s="798"/>
      <c r="C291" s="798"/>
      <c r="D291" s="798"/>
    </row>
    <row r="292" spans="1:5" ht="14.25" thickBot="1">
      <c r="A292" s="152"/>
      <c r="B292" s="153"/>
      <c r="C292" s="154"/>
      <c r="D292" s="154"/>
    </row>
    <row r="293" spans="1:5" ht="14.25" thickBot="1">
      <c r="A293" s="799" t="s">
        <v>146</v>
      </c>
      <c r="B293" s="800"/>
      <c r="C293" s="478" t="s">
        <v>271</v>
      </c>
      <c r="D293" s="132" t="s">
        <v>306</v>
      </c>
    </row>
    <row r="294" spans="1:5" ht="32.25" customHeight="1" thickBot="1">
      <c r="A294" s="517" t="s">
        <v>241</v>
      </c>
      <c r="B294" s="690"/>
      <c r="C294" s="203"/>
      <c r="D294" s="204"/>
    </row>
    <row r="295" spans="1:5" ht="14.25" thickBot="1">
      <c r="A295" s="517" t="s">
        <v>242</v>
      </c>
      <c r="B295" s="690"/>
      <c r="C295" s="203"/>
      <c r="D295" s="204"/>
    </row>
    <row r="296" spans="1:5" ht="14.25" thickBot="1">
      <c r="A296" s="517" t="s">
        <v>243</v>
      </c>
      <c r="B296" s="690"/>
      <c r="C296" s="203"/>
      <c r="D296" s="204"/>
    </row>
    <row r="297" spans="1:5" ht="25.5" customHeight="1" thickBot="1">
      <c r="A297" s="517" t="s">
        <v>321</v>
      </c>
      <c r="B297" s="690"/>
      <c r="C297" s="203"/>
      <c r="D297" s="204"/>
    </row>
    <row r="298" spans="1:5" ht="27" customHeight="1" thickBot="1">
      <c r="A298" s="517" t="s">
        <v>244</v>
      </c>
      <c r="B298" s="690"/>
      <c r="C298" s="203"/>
      <c r="D298" s="204"/>
    </row>
    <row r="299" spans="1:5" ht="14.25" thickBot="1">
      <c r="A299" s="787" t="s">
        <v>245</v>
      </c>
      <c r="B299" s="690"/>
      <c r="C299" s="203"/>
      <c r="D299" s="204"/>
    </row>
    <row r="300" spans="1:5" ht="29.25" customHeight="1" thickBot="1">
      <c r="A300" s="787" t="s">
        <v>322</v>
      </c>
      <c r="B300" s="690"/>
      <c r="C300" s="203"/>
      <c r="D300" s="204"/>
    </row>
    <row r="301" spans="1:5" ht="25.5" customHeight="1" thickBot="1">
      <c r="A301" s="787" t="s">
        <v>26</v>
      </c>
      <c r="B301" s="690"/>
      <c r="C301" s="203"/>
      <c r="D301" s="204"/>
    </row>
    <row r="302" spans="1:5" ht="14.25" thickBot="1">
      <c r="A302" s="787" t="s">
        <v>27</v>
      </c>
      <c r="B302" s="788"/>
      <c r="C302" s="210">
        <f>SUM(C303:C322)</f>
        <v>0</v>
      </c>
      <c r="D302" s="211">
        <f>SUM(D303:D322)</f>
        <v>0</v>
      </c>
    </row>
    <row r="303" spans="1:5">
      <c r="A303" s="789" t="s">
        <v>0</v>
      </c>
      <c r="B303" s="790"/>
      <c r="C303" s="205"/>
      <c r="D303" s="206"/>
    </row>
    <row r="304" spans="1:5">
      <c r="A304" s="791" t="s">
        <v>25</v>
      </c>
      <c r="B304" s="783"/>
      <c r="C304" s="207"/>
      <c r="D304" s="206"/>
    </row>
    <row r="305" spans="1:4">
      <c r="A305" s="578" t="s">
        <v>1</v>
      </c>
      <c r="B305" s="783"/>
      <c r="C305" s="207"/>
      <c r="D305" s="206"/>
    </row>
    <row r="306" spans="1:4" ht="24.75" customHeight="1">
      <c r="A306" s="782" t="s">
        <v>21</v>
      </c>
      <c r="B306" s="783"/>
      <c r="C306" s="207"/>
      <c r="D306" s="206"/>
    </row>
    <row r="307" spans="1:4">
      <c r="A307" s="578" t="s">
        <v>2</v>
      </c>
      <c r="B307" s="783"/>
      <c r="C307" s="207"/>
      <c r="D307" s="206"/>
    </row>
    <row r="308" spans="1:4">
      <c r="A308" s="578" t="s">
        <v>3</v>
      </c>
      <c r="B308" s="783"/>
      <c r="C308" s="207"/>
      <c r="D308" s="206"/>
    </row>
    <row r="309" spans="1:4">
      <c r="A309" s="578" t="s">
        <v>4</v>
      </c>
      <c r="B309" s="783"/>
      <c r="C309" s="207"/>
      <c r="D309" s="206"/>
    </row>
    <row r="310" spans="1:4">
      <c r="A310" s="578" t="s">
        <v>5</v>
      </c>
      <c r="B310" s="783"/>
      <c r="C310" s="163"/>
      <c r="D310" s="208"/>
    </row>
    <row r="311" spans="1:4">
      <c r="A311" s="578" t="s">
        <v>6</v>
      </c>
      <c r="B311" s="783"/>
      <c r="C311" s="163"/>
      <c r="D311" s="208"/>
    </row>
    <row r="312" spans="1:4">
      <c r="A312" s="578" t="s">
        <v>7</v>
      </c>
      <c r="B312" s="783"/>
      <c r="C312" s="163"/>
      <c r="D312" s="208"/>
    </row>
    <row r="313" spans="1:4">
      <c r="A313" s="578" t="s">
        <v>8</v>
      </c>
      <c r="B313" s="783"/>
      <c r="C313" s="163"/>
      <c r="D313" s="208"/>
    </row>
    <row r="314" spans="1:4">
      <c r="A314" s="578" t="s">
        <v>9</v>
      </c>
      <c r="B314" s="783"/>
      <c r="C314" s="163"/>
      <c r="D314" s="208"/>
    </row>
    <row r="315" spans="1:4">
      <c r="A315" s="578" t="s">
        <v>10</v>
      </c>
      <c r="B315" s="783"/>
      <c r="C315" s="163"/>
      <c r="D315" s="208"/>
    </row>
    <row r="316" spans="1:4">
      <c r="A316" s="784" t="s">
        <v>16</v>
      </c>
      <c r="B316" s="783"/>
      <c r="C316" s="163"/>
      <c r="D316" s="208"/>
    </row>
    <row r="317" spans="1:4">
      <c r="A317" s="784" t="s">
        <v>17</v>
      </c>
      <c r="B317" s="783"/>
      <c r="C317" s="163"/>
      <c r="D317" s="208"/>
    </row>
    <row r="318" spans="1:4">
      <c r="A318" s="782" t="s">
        <v>18</v>
      </c>
      <c r="B318" s="783"/>
      <c r="C318" s="163"/>
      <c r="D318" s="208"/>
    </row>
    <row r="319" spans="1:4">
      <c r="A319" s="782" t="s">
        <v>19</v>
      </c>
      <c r="B319" s="783"/>
      <c r="C319" s="163"/>
      <c r="D319" s="208"/>
    </row>
    <row r="320" spans="1:4">
      <c r="A320" s="784" t="s">
        <v>418</v>
      </c>
      <c r="B320" s="783"/>
      <c r="C320" s="163"/>
      <c r="D320" s="208"/>
    </row>
    <row r="321" spans="1:8">
      <c r="A321" s="784" t="s">
        <v>20</v>
      </c>
      <c r="B321" s="783"/>
      <c r="C321" s="163"/>
      <c r="D321" s="208"/>
    </row>
    <row r="322" spans="1:8" ht="14.25" thickBot="1">
      <c r="A322" s="785" t="s">
        <v>302</v>
      </c>
      <c r="B322" s="786"/>
      <c r="C322" s="165"/>
      <c r="D322" s="208"/>
    </row>
    <row r="323" spans="1:8" ht="14.25" thickBot="1">
      <c r="A323" s="781" t="s">
        <v>38</v>
      </c>
      <c r="B323" s="690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380</v>
      </c>
      <c r="B329" s="780"/>
      <c r="C329" s="780"/>
    </row>
    <row r="330" spans="1:8" ht="16.5" thickBot="1">
      <c r="A330" s="213"/>
      <c r="B330" s="154"/>
      <c r="C330" s="154"/>
    </row>
    <row r="331" spans="1:8" ht="14.25" thickBot="1">
      <c r="A331" s="781" t="s">
        <v>75</v>
      </c>
      <c r="B331" s="749"/>
      <c r="C331" s="223" t="s">
        <v>167</v>
      </c>
      <c r="D331" s="132" t="s">
        <v>168</v>
      </c>
      <c r="G331" s="777"/>
      <c r="H331" s="777"/>
    </row>
    <row r="332" spans="1:8" ht="14.25" thickBot="1">
      <c r="A332" s="506" t="s">
        <v>76</v>
      </c>
      <c r="B332" s="508"/>
      <c r="C332" s="224">
        <f>SUM(C333:C342)</f>
        <v>0</v>
      </c>
      <c r="D332" s="214">
        <f>SUM(D333:D342)</f>
        <v>0</v>
      </c>
      <c r="G332" s="777"/>
      <c r="H332" s="777"/>
    </row>
    <row r="333" spans="1:8" ht="55.5" customHeight="1">
      <c r="A333" s="771" t="s">
        <v>419</v>
      </c>
      <c r="B333" s="772"/>
      <c r="C333" s="226"/>
      <c r="D333" s="227"/>
      <c r="G333" s="777"/>
      <c r="H333" s="777"/>
    </row>
    <row r="334" spans="1:8">
      <c r="A334" s="773" t="s">
        <v>170</v>
      </c>
      <c r="B334" s="774"/>
      <c r="C334" s="215"/>
      <c r="D334" s="216"/>
    </row>
    <row r="335" spans="1:8">
      <c r="A335" s="619" t="s">
        <v>77</v>
      </c>
      <c r="B335" s="620"/>
      <c r="C335" s="217"/>
      <c r="D335" s="218"/>
    </row>
    <row r="336" spans="1:8" ht="28.5" customHeight="1">
      <c r="A336" s="623" t="s">
        <v>171</v>
      </c>
      <c r="B336" s="624"/>
      <c r="C336" s="217"/>
      <c r="D336" s="218"/>
    </row>
    <row r="337" spans="1:4" ht="32.25" customHeight="1">
      <c r="A337" s="623" t="s">
        <v>172</v>
      </c>
      <c r="B337" s="624"/>
      <c r="C337" s="217"/>
      <c r="D337" s="218"/>
    </row>
    <row r="338" spans="1:4">
      <c r="A338" s="621" t="s">
        <v>173</v>
      </c>
      <c r="B338" s="622"/>
      <c r="C338" s="217"/>
      <c r="D338" s="218"/>
    </row>
    <row r="339" spans="1:4">
      <c r="A339" s="621" t="s">
        <v>174</v>
      </c>
      <c r="B339" s="622"/>
      <c r="C339" s="217"/>
      <c r="D339" s="218"/>
    </row>
    <row r="340" spans="1:4">
      <c r="A340" s="619" t="s">
        <v>78</v>
      </c>
      <c r="B340" s="620"/>
      <c r="C340" s="197"/>
      <c r="D340" s="219"/>
    </row>
    <row r="341" spans="1:4">
      <c r="A341" s="621" t="s">
        <v>175</v>
      </c>
      <c r="B341" s="622"/>
      <c r="C341" s="197"/>
      <c r="D341" s="219"/>
    </row>
    <row r="342" spans="1:4" ht="14.25" thickBot="1">
      <c r="A342" s="775" t="s">
        <v>42</v>
      </c>
      <c r="B342" s="776"/>
      <c r="C342" s="200"/>
      <c r="D342" s="220"/>
    </row>
    <row r="343" spans="1:4" ht="14.25" thickBot="1">
      <c r="A343" s="506" t="s">
        <v>79</v>
      </c>
      <c r="B343" s="508"/>
      <c r="C343" s="224">
        <v>178.95</v>
      </c>
      <c r="D343" s="202">
        <f>SUM(D344:D353)</f>
        <v>61.69</v>
      </c>
    </row>
    <row r="344" spans="1:4" ht="59.25" customHeight="1">
      <c r="A344" s="771" t="s">
        <v>419</v>
      </c>
      <c r="B344" s="772"/>
      <c r="C344" s="215"/>
      <c r="D344" s="216"/>
    </row>
    <row r="345" spans="1:4">
      <c r="A345" s="773" t="s">
        <v>170</v>
      </c>
      <c r="B345" s="774"/>
      <c r="C345" s="215"/>
      <c r="D345" s="216"/>
    </row>
    <row r="346" spans="1:4">
      <c r="A346" s="619" t="s">
        <v>77</v>
      </c>
      <c r="B346" s="620"/>
      <c r="C346" s="217"/>
      <c r="D346" s="218"/>
    </row>
    <row r="347" spans="1:4" ht="27.75" customHeight="1">
      <c r="A347" s="623" t="s">
        <v>171</v>
      </c>
      <c r="B347" s="624"/>
      <c r="C347" s="217">
        <v>178.95</v>
      </c>
      <c r="D347" s="218">
        <v>61.69</v>
      </c>
    </row>
    <row r="348" spans="1:4" ht="24.75" customHeight="1">
      <c r="A348" s="623" t="s">
        <v>172</v>
      </c>
      <c r="B348" s="624"/>
      <c r="C348" s="217"/>
      <c r="D348" s="218"/>
    </row>
    <row r="349" spans="1:4">
      <c r="A349" s="623" t="s">
        <v>173</v>
      </c>
      <c r="B349" s="624"/>
      <c r="C349" s="217"/>
      <c r="D349" s="218"/>
    </row>
    <row r="350" spans="1:4">
      <c r="A350" s="621" t="s">
        <v>174</v>
      </c>
      <c r="B350" s="622"/>
      <c r="C350" s="217"/>
      <c r="D350" s="218"/>
    </row>
    <row r="351" spans="1:4">
      <c r="A351" s="621" t="s">
        <v>176</v>
      </c>
      <c r="B351" s="622"/>
      <c r="C351" s="197"/>
      <c r="D351" s="219"/>
    </row>
    <row r="352" spans="1:4">
      <c r="A352" s="621" t="s">
        <v>175</v>
      </c>
      <c r="B352" s="622"/>
      <c r="C352" s="197"/>
      <c r="D352" s="219"/>
    </row>
    <row r="353" spans="1:5" ht="63.75" customHeight="1" thickBot="1">
      <c r="A353" s="767" t="s">
        <v>177</v>
      </c>
      <c r="B353" s="768"/>
      <c r="C353" s="221"/>
      <c r="D353" s="222"/>
    </row>
    <row r="354" spans="1:5" ht="14.25" thickBot="1">
      <c r="A354" s="756" t="s">
        <v>118</v>
      </c>
      <c r="B354" s="757"/>
      <c r="C354" s="225">
        <f>C332+C343</f>
        <v>178.95</v>
      </c>
      <c r="D354" s="146">
        <f>D332+D343</f>
        <v>61.69</v>
      </c>
    </row>
    <row r="359" spans="1:5" ht="14.25">
      <c r="A359" s="769" t="s">
        <v>379</v>
      </c>
      <c r="B359" s="770"/>
      <c r="C359" s="770"/>
      <c r="D359" s="600"/>
      <c r="E359" s="600"/>
    </row>
    <row r="360" spans="1:5" ht="14.25" thickBot="1">
      <c r="A360" s="154"/>
      <c r="B360" s="154"/>
      <c r="C360" s="154"/>
      <c r="D360"/>
    </row>
    <row r="361" spans="1:5" ht="14.25" thickBot="1">
      <c r="A361" s="743" t="s">
        <v>182</v>
      </c>
      <c r="B361" s="762"/>
      <c r="C361" s="470" t="s">
        <v>167</v>
      </c>
      <c r="D361" s="174" t="s">
        <v>306</v>
      </c>
    </row>
    <row r="362" spans="1:5">
      <c r="A362" s="763" t="s">
        <v>11</v>
      </c>
      <c r="B362" s="764"/>
      <c r="C362" s="228">
        <f>SUM(C363:C369)</f>
        <v>0</v>
      </c>
      <c r="D362" s="228">
        <f>SUM(D363:D369)</f>
        <v>0</v>
      </c>
    </row>
    <row r="363" spans="1:5">
      <c r="A363" s="765" t="s">
        <v>183</v>
      </c>
      <c r="B363" s="766"/>
      <c r="C363" s="229"/>
      <c r="D363" s="230"/>
    </row>
    <row r="364" spans="1:5">
      <c r="A364" s="765" t="s">
        <v>184</v>
      </c>
      <c r="B364" s="766"/>
      <c r="C364" s="229"/>
      <c r="D364" s="230"/>
    </row>
    <row r="365" spans="1:5" ht="27.75" customHeight="1">
      <c r="A365" s="578" t="s">
        <v>185</v>
      </c>
      <c r="B365" s="580"/>
      <c r="C365" s="229"/>
      <c r="D365" s="230"/>
    </row>
    <row r="366" spans="1:5">
      <c r="A366" s="578" t="s">
        <v>186</v>
      </c>
      <c r="B366" s="580"/>
      <c r="C366" s="229"/>
      <c r="D366" s="230"/>
    </row>
    <row r="367" spans="1:5" ht="17.25" customHeight="1">
      <c r="A367" s="578" t="s">
        <v>326</v>
      </c>
      <c r="B367" s="580"/>
      <c r="C367" s="229"/>
      <c r="D367" s="230"/>
    </row>
    <row r="368" spans="1:5" ht="16.5" customHeight="1">
      <c r="A368" s="578" t="s">
        <v>12</v>
      </c>
      <c r="B368" s="580"/>
      <c r="C368" s="229"/>
      <c r="D368" s="230"/>
    </row>
    <row r="369" spans="1:4">
      <c r="A369" s="578" t="s">
        <v>302</v>
      </c>
      <c r="B369" s="580"/>
      <c r="C369" s="229"/>
      <c r="D369" s="230"/>
    </row>
    <row r="370" spans="1:4">
      <c r="A370" s="581" t="s">
        <v>187</v>
      </c>
      <c r="B370" s="583"/>
      <c r="C370" s="228">
        <f>C371+C372+C374</f>
        <v>0</v>
      </c>
      <c r="D370" s="231">
        <f>D371+D372+D374</f>
        <v>0</v>
      </c>
    </row>
    <row r="371" spans="1:4">
      <c r="A371" s="752" t="s">
        <v>87</v>
      </c>
      <c r="B371" s="753"/>
      <c r="C371" s="232"/>
      <c r="D371" s="233"/>
    </row>
    <row r="372" spans="1:4">
      <c r="A372" s="752" t="s">
        <v>188</v>
      </c>
      <c r="B372" s="753"/>
      <c r="C372" s="232"/>
      <c r="D372" s="233"/>
    </row>
    <row r="373" spans="1:4">
      <c r="A373" s="752" t="s">
        <v>189</v>
      </c>
      <c r="B373" s="753"/>
      <c r="C373" s="232"/>
      <c r="D373" s="233"/>
    </row>
    <row r="374" spans="1:4" ht="14.25" thickBot="1">
      <c r="A374" s="754" t="s">
        <v>302</v>
      </c>
      <c r="B374" s="755"/>
      <c r="C374" s="232"/>
      <c r="D374" s="233"/>
    </row>
    <row r="375" spans="1:4" ht="14.25" thickBot="1">
      <c r="A375" s="756" t="s">
        <v>118</v>
      </c>
      <c r="B375" s="757"/>
      <c r="C375" s="234">
        <f>C362+C370</f>
        <v>0</v>
      </c>
      <c r="D375" s="234">
        <f>D362+D370</f>
        <v>0</v>
      </c>
    </row>
    <row r="378" spans="1:4" ht="26.25" customHeight="1">
      <c r="A378" s="747" t="s">
        <v>410</v>
      </c>
      <c r="B378" s="748"/>
      <c r="C378" s="748"/>
      <c r="D378" s="748"/>
    </row>
    <row r="379" spans="1:4" ht="14.25" thickBot="1">
      <c r="A379" s="182"/>
      <c r="B379" s="252"/>
      <c r="C379" s="182"/>
      <c r="D379" s="182"/>
    </row>
    <row r="380" spans="1:4" ht="14.25" thickBot="1">
      <c r="A380" s="758"/>
      <c r="B380" s="759"/>
      <c r="C380" s="476" t="s">
        <v>271</v>
      </c>
      <c r="D380" s="167" t="s">
        <v>168</v>
      </c>
    </row>
    <row r="381" spans="1:4" ht="14.25" thickBot="1">
      <c r="A381" s="760" t="s">
        <v>253</v>
      </c>
      <c r="B381" s="761"/>
      <c r="C381" s="197">
        <v>15755.4</v>
      </c>
      <c r="D381" s="129">
        <v>15755.4</v>
      </c>
    </row>
    <row r="382" spans="1:4" ht="14.25" thickBot="1">
      <c r="A382" s="506" t="s">
        <v>151</v>
      </c>
      <c r="B382" s="508"/>
      <c r="C382" s="202">
        <f>SUM(C381:C381)</f>
        <v>15755.4</v>
      </c>
      <c r="D382" s="202">
        <f>SUM(D381:D381)</f>
        <v>15755.4</v>
      </c>
    </row>
    <row r="385" spans="1:11">
      <c r="A385" s="747" t="s">
        <v>378</v>
      </c>
      <c r="B385" s="748"/>
      <c r="C385" s="748"/>
      <c r="D385" s="748"/>
      <c r="E385" s="600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488" t="s">
        <v>121</v>
      </c>
      <c r="B387" s="745"/>
      <c r="C387" s="79" t="s">
        <v>323</v>
      </c>
      <c r="D387" s="79" t="s">
        <v>324</v>
      </c>
      <c r="E387"/>
    </row>
    <row r="388" spans="1:11" ht="14.25" thickBot="1">
      <c r="A388" s="490" t="s">
        <v>325</v>
      </c>
      <c r="B388" s="749"/>
      <c r="C388" s="253">
        <v>14266.06</v>
      </c>
      <c r="D388" s="254">
        <v>24311.93</v>
      </c>
      <c r="E388"/>
    </row>
    <row r="389" spans="1:11">
      <c r="A389"/>
      <c r="B389"/>
      <c r="C389"/>
      <c r="D389"/>
      <c r="E389"/>
    </row>
    <row r="390" spans="1:11" ht="29.25" customHeight="1">
      <c r="A390" s="750" t="s">
        <v>420</v>
      </c>
      <c r="B390" s="751"/>
      <c r="C390" s="751"/>
      <c r="D390" s="600"/>
      <c r="E390" s="600"/>
    </row>
    <row r="395" spans="1:11" ht="14.25">
      <c r="A395" s="737" t="s">
        <v>411</v>
      </c>
      <c r="B395" s="737"/>
      <c r="C395" s="737"/>
      <c r="D395" s="737"/>
      <c r="E395" s="737"/>
      <c r="F395" s="737"/>
      <c r="G395" s="737"/>
      <c r="H395" s="737"/>
      <c r="I395" s="737"/>
    </row>
    <row r="397" spans="1:11" ht="14.25">
      <c r="A397" s="737" t="s">
        <v>377</v>
      </c>
      <c r="B397" s="737"/>
      <c r="C397" s="737"/>
      <c r="D397" s="737"/>
      <c r="E397" s="737"/>
      <c r="F397" s="737"/>
      <c r="G397" s="737"/>
      <c r="H397" s="737"/>
      <c r="I397" s="737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38" t="s">
        <v>115</v>
      </c>
      <c r="B399" s="740" t="s">
        <v>57</v>
      </c>
      <c r="C399" s="741"/>
      <c r="D399" s="742"/>
      <c r="E399" s="743" t="s">
        <v>144</v>
      </c>
      <c r="F399" s="744"/>
      <c r="G399" s="745"/>
      <c r="H399" s="740" t="s">
        <v>58</v>
      </c>
      <c r="I399" s="744"/>
      <c r="J399" s="745"/>
      <c r="K399" s="473" t="s">
        <v>162</v>
      </c>
    </row>
    <row r="400" spans="1:11" ht="95.25" thickBot="1">
      <c r="A400" s="739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25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5" t="s">
        <v>376</v>
      </c>
      <c r="B414" s="746"/>
      <c r="C414" s="746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29" t="s">
        <v>146</v>
      </c>
      <c r="B416" s="730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31" t="s">
        <v>152</v>
      </c>
      <c r="B417" s="732"/>
      <c r="C417" s="124">
        <v>137.83000000000001</v>
      </c>
      <c r="D417" s="124">
        <v>0</v>
      </c>
      <c r="E417" s="261"/>
      <c r="F417" s="261"/>
      <c r="G417" s="261"/>
      <c r="H417" s="261"/>
      <c r="I417" s="261"/>
    </row>
    <row r="418" spans="1:9">
      <c r="A418" s="733" t="s">
        <v>153</v>
      </c>
      <c r="B418" s="734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33" t="s">
        <v>125</v>
      </c>
      <c r="B419" s="734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35" t="s">
        <v>81</v>
      </c>
      <c r="B420" s="736"/>
      <c r="C420" s="126">
        <f>C421+C424+C425+C426+C427</f>
        <v>0</v>
      </c>
      <c r="D420" s="126">
        <f>D421+D424+D425+D426+D427</f>
        <v>0</v>
      </c>
    </row>
    <row r="421" spans="1:9">
      <c r="A421" s="610" t="s">
        <v>294</v>
      </c>
      <c r="B421" s="611"/>
      <c r="C421" s="127">
        <f>C422-C423</f>
        <v>0</v>
      </c>
      <c r="D421" s="127">
        <f>D422-D423</f>
        <v>0</v>
      </c>
    </row>
    <row r="422" spans="1:9">
      <c r="A422" s="725" t="s">
        <v>179</v>
      </c>
      <c r="B422" s="726"/>
      <c r="C422" s="128"/>
      <c r="D422" s="128"/>
    </row>
    <row r="423" spans="1:9" ht="25.5" customHeight="1">
      <c r="A423" s="725" t="s">
        <v>181</v>
      </c>
      <c r="B423" s="726"/>
      <c r="C423" s="128"/>
      <c r="D423" s="128"/>
    </row>
    <row r="424" spans="1:9">
      <c r="A424" s="727" t="s">
        <v>82</v>
      </c>
      <c r="B424" s="728"/>
      <c r="C424" s="129"/>
      <c r="D424" s="129"/>
    </row>
    <row r="425" spans="1:9">
      <c r="A425" s="727" t="s">
        <v>154</v>
      </c>
      <c r="B425" s="728"/>
      <c r="C425" s="129">
        <v>0</v>
      </c>
      <c r="D425" s="129">
        <v>0</v>
      </c>
    </row>
    <row r="426" spans="1:9">
      <c r="A426" s="727" t="s">
        <v>83</v>
      </c>
      <c r="B426" s="728"/>
      <c r="C426" s="129"/>
      <c r="D426" s="129"/>
    </row>
    <row r="427" spans="1:9">
      <c r="A427" s="727" t="s">
        <v>42</v>
      </c>
      <c r="B427" s="728"/>
      <c r="C427" s="129">
        <v>0</v>
      </c>
      <c r="D427" s="129">
        <v>0</v>
      </c>
    </row>
    <row r="428" spans="1:9" ht="24.75" customHeight="1" thickBot="1">
      <c r="A428" s="716" t="s">
        <v>84</v>
      </c>
      <c r="B428" s="717"/>
      <c r="C428" s="125"/>
      <c r="D428" s="125"/>
    </row>
    <row r="429" spans="1:9" ht="16.5" thickBot="1">
      <c r="A429" s="718" t="s">
        <v>151</v>
      </c>
      <c r="B429" s="719"/>
      <c r="C429" s="118">
        <f>SUM(C417+C418+C419+C420+C428)</f>
        <v>137.83000000000001</v>
      </c>
      <c r="D429" s="118">
        <f>SUM(D417+D418+D419+D420+D428)</f>
        <v>0</v>
      </c>
    </row>
    <row r="431" spans="1:9" ht="15">
      <c r="A431" s="696" t="s">
        <v>375</v>
      </c>
      <c r="B431" s="720"/>
      <c r="C431" s="720"/>
      <c r="D431" s="600"/>
      <c r="E431" s="600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21" t="s">
        <v>365</v>
      </c>
      <c r="C433" s="721"/>
      <c r="D433" s="721"/>
      <c r="E433" s="722"/>
    </row>
    <row r="434" spans="1:5">
      <c r="A434" s="423" t="s">
        <v>366</v>
      </c>
      <c r="B434" s="475" t="s">
        <v>367</v>
      </c>
      <c r="C434" s="723" t="s">
        <v>368</v>
      </c>
      <c r="D434" s="723"/>
      <c r="E434" s="724"/>
    </row>
    <row r="435" spans="1:5" ht="14.25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/>
      <c r="C436" s="429"/>
      <c r="D436" s="429"/>
      <c r="E436" s="430"/>
    </row>
    <row r="437" spans="1:5" ht="14.25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696" t="s">
        <v>429</v>
      </c>
      <c r="B440" s="720"/>
      <c r="C440" s="720"/>
      <c r="D440" s="486"/>
      <c r="E440" s="486"/>
    </row>
    <row r="441" spans="1:5" ht="15.75" thickBot="1">
      <c r="A441" s="28"/>
      <c r="B441" s="28"/>
      <c r="C441" s="28"/>
    </row>
    <row r="442" spans="1:5" ht="14.25" thickBot="1">
      <c r="A442" s="704" t="s">
        <v>372</v>
      </c>
      <c r="B442" s="705"/>
      <c r="C442" s="187" t="s">
        <v>373</v>
      </c>
    </row>
    <row r="443" spans="1:5">
      <c r="A443" s="706"/>
      <c r="B443" s="707"/>
      <c r="C443" s="434"/>
    </row>
    <row r="444" spans="1:5" ht="51" customHeight="1">
      <c r="A444" s="708" t="s">
        <v>374</v>
      </c>
      <c r="B444" s="709"/>
      <c r="C444" s="435">
        <v>0</v>
      </c>
    </row>
    <row r="445" spans="1:5" ht="14.25" thickBot="1">
      <c r="A445" s="710"/>
      <c r="B445" s="711"/>
      <c r="C445" s="434"/>
    </row>
    <row r="446" spans="1:5" ht="14.25" thickBot="1">
      <c r="A446" s="712" t="s">
        <v>38</v>
      </c>
      <c r="B446" s="713"/>
      <c r="C446" s="436">
        <f>C444</f>
        <v>0</v>
      </c>
    </row>
    <row r="449" spans="1:4" ht="14.25">
      <c r="A449" s="180" t="s">
        <v>327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80</v>
      </c>
      <c r="B451" s="256"/>
      <c r="C451" s="256"/>
      <c r="D451" s="257"/>
    </row>
    <row r="452" spans="1:4" ht="14.25" thickBot="1">
      <c r="A452" s="714" t="s">
        <v>167</v>
      </c>
      <c r="B452" s="715"/>
      <c r="C452" s="694" t="s">
        <v>160</v>
      </c>
      <c r="D452" s="695"/>
    </row>
    <row r="453" spans="1:4" ht="14.25" thickBot="1">
      <c r="A453" s="258"/>
      <c r="B453" s="259"/>
      <c r="C453" s="259"/>
      <c r="D453" s="263"/>
    </row>
    <row r="456" spans="1:4" ht="14.25">
      <c r="A456" s="696" t="s">
        <v>404</v>
      </c>
      <c r="B456" s="696"/>
      <c r="C456" s="696"/>
      <c r="D456" s="686"/>
    </row>
    <row r="457" spans="1:4" ht="14.25" customHeight="1">
      <c r="A457" s="697" t="s">
        <v>274</v>
      </c>
      <c r="B457" s="697"/>
      <c r="C457" s="697"/>
    </row>
    <row r="458" spans="1:4" ht="14.25" thickBot="1">
      <c r="A458" s="268"/>
      <c r="B458" s="269"/>
      <c r="C458" s="269"/>
    </row>
    <row r="459" spans="1:4" ht="16.5" thickBot="1">
      <c r="A459" s="698" t="s">
        <v>31</v>
      </c>
      <c r="B459" s="699"/>
      <c r="C459" s="187" t="s">
        <v>46</v>
      </c>
      <c r="D459" s="187" t="s">
        <v>161</v>
      </c>
    </row>
    <row r="460" spans="1:4">
      <c r="A460" s="700" t="s">
        <v>328</v>
      </c>
      <c r="B460" s="701"/>
      <c r="C460" s="270"/>
      <c r="D460" s="271"/>
    </row>
    <row r="461" spans="1:4">
      <c r="A461" s="702" t="s">
        <v>329</v>
      </c>
      <c r="B461" s="703"/>
      <c r="C461" s="272"/>
      <c r="D461" s="273"/>
    </row>
    <row r="462" spans="1:4">
      <c r="A462" s="680" t="s">
        <v>54</v>
      </c>
      <c r="B462" s="681"/>
      <c r="C462" s="274"/>
      <c r="D462" s="275"/>
    </row>
    <row r="463" spans="1:4">
      <c r="A463" s="682" t="s">
        <v>55</v>
      </c>
      <c r="B463" s="683"/>
      <c r="C463" s="272"/>
      <c r="D463" s="273"/>
    </row>
    <row r="464" spans="1:4" ht="13.5" customHeight="1" thickBot="1">
      <c r="A464" s="684" t="s">
        <v>56</v>
      </c>
      <c r="B464" s="685"/>
      <c r="C464" s="276"/>
      <c r="D464" s="277"/>
    </row>
    <row r="472" spans="1:3" ht="14.25">
      <c r="A472" s="421" t="s">
        <v>405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47</v>
      </c>
      <c r="C474" s="174" t="s">
        <v>119</v>
      </c>
    </row>
    <row r="475" spans="1:3" ht="14.25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85" t="s">
        <v>421</v>
      </c>
      <c r="B499" s="485"/>
      <c r="C499" s="485"/>
      <c r="D499" s="485"/>
      <c r="E499" s="686"/>
      <c r="F499" s="686"/>
      <c r="G499" s="686"/>
      <c r="H499" s="686"/>
      <c r="I499" s="686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7" t="s">
        <v>435</v>
      </c>
      <c r="B501" s="688"/>
      <c r="C501" s="689"/>
      <c r="D501" s="690"/>
    </row>
    <row r="502" spans="1:9" ht="24.75" customHeight="1" thickBot="1">
      <c r="A502" s="512" t="s">
        <v>167</v>
      </c>
      <c r="B502" s="691"/>
      <c r="C502" s="692" t="s">
        <v>168</v>
      </c>
      <c r="D502" s="693"/>
    </row>
    <row r="503" spans="1:9" ht="20.25" customHeight="1" thickBot="1">
      <c r="A503" s="673"/>
      <c r="B503" s="674"/>
      <c r="C503" s="675"/>
      <c r="D503" s="676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412</v>
      </c>
      <c r="B513" s="421"/>
      <c r="C513" s="421"/>
    </row>
    <row r="514" spans="1:7" ht="14.25">
      <c r="A514" s="529" t="s">
        <v>395</v>
      </c>
      <c r="B514" s="529"/>
      <c r="C514" s="529"/>
    </row>
    <row r="515" spans="1:7" ht="15" thickBot="1">
      <c r="A515" s="421"/>
      <c r="B515" s="421"/>
      <c r="C515" s="421"/>
    </row>
    <row r="516" spans="1:7" ht="24.75" thickBot="1">
      <c r="A516" s="677" t="s">
        <v>88</v>
      </c>
      <c r="B516" s="678"/>
      <c r="C516" s="678"/>
      <c r="D516" s="679"/>
      <c r="E516" s="294" t="s">
        <v>47</v>
      </c>
      <c r="F516" s="295" t="s">
        <v>119</v>
      </c>
      <c r="G516" s="289"/>
    </row>
    <row r="517" spans="1:7" ht="14.25" customHeight="1" thickBot="1">
      <c r="A517" s="661" t="s">
        <v>336</v>
      </c>
      <c r="B517" s="662"/>
      <c r="C517" s="662"/>
      <c r="D517" s="663"/>
      <c r="E517" s="296">
        <v>169775.6</v>
      </c>
      <c r="F517" s="296">
        <v>166658.85999999999</v>
      </c>
      <c r="G517" s="290"/>
    </row>
    <row r="518" spans="1:7">
      <c r="A518" s="655" t="s">
        <v>190</v>
      </c>
      <c r="B518" s="656"/>
      <c r="C518" s="656"/>
      <c r="D518" s="657"/>
      <c r="E518" s="297">
        <v>4138.3999999999996</v>
      </c>
      <c r="F518" s="298">
        <v>5463.36</v>
      </c>
      <c r="G518" s="130"/>
    </row>
    <row r="519" spans="1:7">
      <c r="A519" s="649" t="s">
        <v>191</v>
      </c>
      <c r="B519" s="650"/>
      <c r="C519" s="650"/>
      <c r="D519" s="651"/>
      <c r="E519" s="300"/>
      <c r="F519" s="301"/>
      <c r="G519" s="130"/>
    </row>
    <row r="520" spans="1:7">
      <c r="A520" s="649" t="s">
        <v>192</v>
      </c>
      <c r="B520" s="650"/>
      <c r="C520" s="650"/>
      <c r="D520" s="651"/>
      <c r="E520" s="300"/>
      <c r="F520" s="301"/>
      <c r="G520" s="130"/>
    </row>
    <row r="521" spans="1:7">
      <c r="A521" s="670" t="s">
        <v>193</v>
      </c>
      <c r="B521" s="671"/>
      <c r="C521" s="671"/>
      <c r="D521" s="672"/>
      <c r="E521" s="300">
        <v>165637.20000000001</v>
      </c>
      <c r="F521" s="301">
        <v>160465.5</v>
      </c>
      <c r="G521" s="130"/>
    </row>
    <row r="522" spans="1:7">
      <c r="A522" s="649" t="s">
        <v>194</v>
      </c>
      <c r="B522" s="650"/>
      <c r="C522" s="650"/>
      <c r="D522" s="651"/>
      <c r="E522" s="300"/>
      <c r="F522" s="301"/>
      <c r="G522" s="130"/>
    </row>
    <row r="523" spans="1:7">
      <c r="A523" s="652" t="s">
        <v>195</v>
      </c>
      <c r="B523" s="653"/>
      <c r="C523" s="653"/>
      <c r="D523" s="654"/>
      <c r="E523" s="300"/>
      <c r="F523" s="301"/>
      <c r="G523" s="130"/>
    </row>
    <row r="524" spans="1:7">
      <c r="A524" s="652" t="s">
        <v>196</v>
      </c>
      <c r="B524" s="653"/>
      <c r="C524" s="653"/>
      <c r="D524" s="654"/>
      <c r="E524" s="300"/>
      <c r="F524" s="301"/>
      <c r="G524" s="130"/>
    </row>
    <row r="525" spans="1:7" ht="14.25" thickBot="1">
      <c r="A525" s="658" t="s">
        <v>197</v>
      </c>
      <c r="B525" s="659"/>
      <c r="C525" s="659"/>
      <c r="D525" s="660"/>
      <c r="E525" s="302"/>
      <c r="F525" s="303">
        <v>730</v>
      </c>
      <c r="G525" s="130"/>
    </row>
    <row r="526" spans="1:7" ht="14.25" thickBot="1">
      <c r="A526" s="661" t="s">
        <v>330</v>
      </c>
      <c r="B526" s="662"/>
      <c r="C526" s="662"/>
      <c r="D526" s="663"/>
      <c r="E526" s="304">
        <v>-240.26</v>
      </c>
      <c r="F526" s="305">
        <v>-117.26</v>
      </c>
      <c r="G526" s="291"/>
    </row>
    <row r="527" spans="1:7" ht="14.25" thickBot="1">
      <c r="A527" s="664" t="s">
        <v>331</v>
      </c>
      <c r="B527" s="665"/>
      <c r="C527" s="665"/>
      <c r="D527" s="666"/>
      <c r="E527" s="306"/>
      <c r="F527" s="307"/>
      <c r="G527" s="291"/>
    </row>
    <row r="528" spans="1:7" ht="14.25" thickBot="1">
      <c r="A528" s="664" t="s">
        <v>332</v>
      </c>
      <c r="B528" s="665"/>
      <c r="C528" s="665"/>
      <c r="D528" s="666"/>
      <c r="E528" s="304"/>
      <c r="F528" s="305"/>
      <c r="G528" s="291"/>
    </row>
    <row r="529" spans="1:7" ht="14.25" thickBot="1">
      <c r="A529" s="667" t="s">
        <v>422</v>
      </c>
      <c r="B529" s="668"/>
      <c r="C529" s="668"/>
      <c r="D529" s="669"/>
      <c r="E529" s="304"/>
      <c r="F529" s="305"/>
      <c r="G529" s="291"/>
    </row>
    <row r="530" spans="1:7" ht="14.25" thickBot="1">
      <c r="A530" s="667" t="s">
        <v>333</v>
      </c>
      <c r="B530" s="668"/>
      <c r="C530" s="668"/>
      <c r="D530" s="669"/>
      <c r="E530" s="296">
        <v>0</v>
      </c>
      <c r="F530" s="296">
        <f>SUM(F531+F539+F542+F545)</f>
        <v>0</v>
      </c>
      <c r="G530" s="290"/>
    </row>
    <row r="531" spans="1:7">
      <c r="A531" s="655" t="s">
        <v>89</v>
      </c>
      <c r="B531" s="656"/>
      <c r="C531" s="656"/>
      <c r="D531" s="657"/>
      <c r="E531" s="308">
        <f>SUM(E532:E538)</f>
        <v>0</v>
      </c>
      <c r="F531" s="308">
        <f>SUM(F532:F538)</f>
        <v>0</v>
      </c>
      <c r="G531" s="292"/>
    </row>
    <row r="532" spans="1:7">
      <c r="A532" s="646" t="s">
        <v>90</v>
      </c>
      <c r="B532" s="647"/>
      <c r="C532" s="647"/>
      <c r="D532" s="648"/>
      <c r="E532" s="309"/>
      <c r="F532" s="310"/>
      <c r="G532" s="293"/>
    </row>
    <row r="533" spans="1:7">
      <c r="A533" s="646" t="s">
        <v>91</v>
      </c>
      <c r="B533" s="647"/>
      <c r="C533" s="647"/>
      <c r="D533" s="648"/>
      <c r="E533" s="309"/>
      <c r="F533" s="310"/>
      <c r="G533" s="293"/>
    </row>
    <row r="534" spans="1:7">
      <c r="A534" s="646" t="s">
        <v>92</v>
      </c>
      <c r="B534" s="647"/>
      <c r="C534" s="647"/>
      <c r="D534" s="648"/>
      <c r="E534" s="309"/>
      <c r="F534" s="310"/>
      <c r="G534" s="293"/>
    </row>
    <row r="535" spans="1:7">
      <c r="A535" s="646" t="s">
        <v>198</v>
      </c>
      <c r="B535" s="647"/>
      <c r="C535" s="647"/>
      <c r="D535" s="648"/>
      <c r="E535" s="309"/>
      <c r="F535" s="310"/>
      <c r="G535" s="293"/>
    </row>
    <row r="536" spans="1:7">
      <c r="A536" s="646" t="s">
        <v>96</v>
      </c>
      <c r="B536" s="647"/>
      <c r="C536" s="647"/>
      <c r="D536" s="648"/>
      <c r="E536" s="309"/>
      <c r="F536" s="310"/>
      <c r="G536" s="293"/>
    </row>
    <row r="537" spans="1:7">
      <c r="A537" s="646" t="s">
        <v>199</v>
      </c>
      <c r="B537" s="647"/>
      <c r="C537" s="647"/>
      <c r="D537" s="648"/>
      <c r="E537" s="309"/>
      <c r="F537" s="310"/>
      <c r="G537" s="293"/>
    </row>
    <row r="538" spans="1:7">
      <c r="A538" s="646" t="s">
        <v>97</v>
      </c>
      <c r="B538" s="647"/>
      <c r="C538" s="647"/>
      <c r="D538" s="648"/>
      <c r="E538" s="309"/>
      <c r="F538" s="310"/>
      <c r="G538" s="293"/>
    </row>
    <row r="539" spans="1:7">
      <c r="A539" s="652" t="s">
        <v>98</v>
      </c>
      <c r="B539" s="653"/>
      <c r="C539" s="653"/>
      <c r="D539" s="654"/>
      <c r="E539" s="311">
        <f>SUM(E540:E541)</f>
        <v>0</v>
      </c>
      <c r="F539" s="311">
        <f>SUM(F540:F541)</f>
        <v>0</v>
      </c>
      <c r="G539" s="292"/>
    </row>
    <row r="540" spans="1:7">
      <c r="A540" s="646" t="s">
        <v>99</v>
      </c>
      <c r="B540" s="647"/>
      <c r="C540" s="647"/>
      <c r="D540" s="648"/>
      <c r="E540" s="309"/>
      <c r="F540" s="310"/>
      <c r="G540" s="293"/>
    </row>
    <row r="541" spans="1:7">
      <c r="A541" s="646" t="s">
        <v>100</v>
      </c>
      <c r="B541" s="647"/>
      <c r="C541" s="647"/>
      <c r="D541" s="648"/>
      <c r="E541" s="309"/>
      <c r="F541" s="310"/>
      <c r="G541" s="293"/>
    </row>
    <row r="542" spans="1:7">
      <c r="A542" s="649" t="s">
        <v>101</v>
      </c>
      <c r="B542" s="650"/>
      <c r="C542" s="650"/>
      <c r="D542" s="651"/>
      <c r="E542" s="311">
        <f>SUM(E543:E544)</f>
        <v>0</v>
      </c>
      <c r="F542" s="311">
        <f>SUM(F543:F544)</f>
        <v>0</v>
      </c>
      <c r="G542" s="292"/>
    </row>
    <row r="543" spans="1:7">
      <c r="A543" s="646" t="s">
        <v>102</v>
      </c>
      <c r="B543" s="647"/>
      <c r="C543" s="647"/>
      <c r="D543" s="648"/>
      <c r="E543" s="309"/>
      <c r="F543" s="310"/>
      <c r="G543" s="293"/>
    </row>
    <row r="544" spans="1:7">
      <c r="A544" s="646" t="s">
        <v>103</v>
      </c>
      <c r="B544" s="647"/>
      <c r="C544" s="647"/>
      <c r="D544" s="648"/>
      <c r="E544" s="309"/>
      <c r="F544" s="310"/>
      <c r="G544" s="293"/>
    </row>
    <row r="545" spans="1:7">
      <c r="A545" s="649" t="s">
        <v>104</v>
      </c>
      <c r="B545" s="650"/>
      <c r="C545" s="650"/>
      <c r="D545" s="651"/>
      <c r="E545" s="311">
        <v>0</v>
      </c>
      <c r="F545" s="311">
        <f>SUM(F546:F559)</f>
        <v>0</v>
      </c>
      <c r="G545" s="292"/>
    </row>
    <row r="546" spans="1:7">
      <c r="A546" s="646" t="s">
        <v>105</v>
      </c>
      <c r="B546" s="647"/>
      <c r="C546" s="647"/>
      <c r="D546" s="648"/>
      <c r="E546" s="300"/>
      <c r="F546" s="301"/>
      <c r="G546" s="130"/>
    </row>
    <row r="547" spans="1:7">
      <c r="A547" s="646" t="s">
        <v>106</v>
      </c>
      <c r="B547" s="647"/>
      <c r="C547" s="647"/>
      <c r="D547" s="648"/>
      <c r="E547" s="300"/>
      <c r="F547" s="301"/>
      <c r="G547" s="130"/>
    </row>
    <row r="548" spans="1:7">
      <c r="A548" s="646" t="s">
        <v>200</v>
      </c>
      <c r="B548" s="647"/>
      <c r="C548" s="647"/>
      <c r="D548" s="648"/>
      <c r="E548" s="312">
        <v>0</v>
      </c>
      <c r="F548" s="299">
        <v>0</v>
      </c>
      <c r="G548" s="130"/>
    </row>
    <row r="549" spans="1:7">
      <c r="A549" s="646" t="s">
        <v>107</v>
      </c>
      <c r="B549" s="647"/>
      <c r="C549" s="647"/>
      <c r="D549" s="648"/>
      <c r="E549" s="300"/>
      <c r="F549" s="301"/>
      <c r="G549" s="130"/>
    </row>
    <row r="550" spans="1:7">
      <c r="A550" s="646" t="s">
        <v>201</v>
      </c>
      <c r="B550" s="647"/>
      <c r="C550" s="647"/>
      <c r="D550" s="648"/>
      <c r="E550" s="300"/>
      <c r="F550" s="301"/>
      <c r="G550" s="130"/>
    </row>
    <row r="551" spans="1:7">
      <c r="A551" s="646" t="s">
        <v>202</v>
      </c>
      <c r="B551" s="647"/>
      <c r="C551" s="647"/>
      <c r="D551" s="648"/>
      <c r="E551" s="300"/>
      <c r="F551" s="301"/>
      <c r="G551" s="130"/>
    </row>
    <row r="552" spans="1:7">
      <c r="A552" s="646" t="s">
        <v>110</v>
      </c>
      <c r="B552" s="647"/>
      <c r="C552" s="647"/>
      <c r="D552" s="648"/>
      <c r="E552" s="300"/>
      <c r="F552" s="301"/>
      <c r="G552" s="130"/>
    </row>
    <row r="553" spans="1:7">
      <c r="A553" s="646" t="s">
        <v>111</v>
      </c>
      <c r="B553" s="647"/>
      <c r="C553" s="647"/>
      <c r="D553" s="648"/>
      <c r="E553" s="300"/>
      <c r="F553" s="301"/>
      <c r="G553" s="130"/>
    </row>
    <row r="554" spans="1:7">
      <c r="A554" s="646" t="s">
        <v>112</v>
      </c>
      <c r="B554" s="647"/>
      <c r="C554" s="647"/>
      <c r="D554" s="648"/>
      <c r="E554" s="300"/>
      <c r="F554" s="301"/>
      <c r="G554" s="130"/>
    </row>
    <row r="555" spans="1:7">
      <c r="A555" s="634" t="s">
        <v>113</v>
      </c>
      <c r="B555" s="635"/>
      <c r="C555" s="635"/>
      <c r="D555" s="636"/>
      <c r="E555" s="300"/>
      <c r="F555" s="301"/>
      <c r="G555" s="130"/>
    </row>
    <row r="556" spans="1:7">
      <c r="A556" s="634" t="s">
        <v>203</v>
      </c>
      <c r="B556" s="635"/>
      <c r="C556" s="635"/>
      <c r="D556" s="636"/>
      <c r="E556" s="300"/>
      <c r="F556" s="301"/>
      <c r="G556" s="130"/>
    </row>
    <row r="557" spans="1:7">
      <c r="A557" s="634" t="s">
        <v>204</v>
      </c>
      <c r="B557" s="635"/>
      <c r="C557" s="635"/>
      <c r="D557" s="636"/>
      <c r="E557" s="300"/>
      <c r="F557" s="301"/>
      <c r="G557" s="130"/>
    </row>
    <row r="558" spans="1:7">
      <c r="A558" s="637" t="s">
        <v>13</v>
      </c>
      <c r="B558" s="638"/>
      <c r="C558" s="638"/>
      <c r="D558" s="639"/>
      <c r="E558" s="300"/>
      <c r="F558" s="301"/>
      <c r="G558" s="130"/>
    </row>
    <row r="559" spans="1:7" ht="14.25" thickBot="1">
      <c r="A559" s="640" t="s">
        <v>335</v>
      </c>
      <c r="B559" s="641"/>
      <c r="C559" s="641"/>
      <c r="D559" s="642"/>
      <c r="E559" s="300"/>
      <c r="F559" s="301"/>
      <c r="G559" s="130"/>
    </row>
    <row r="560" spans="1:7" ht="14.25" thickBot="1">
      <c r="A560" s="643" t="s">
        <v>334</v>
      </c>
      <c r="B560" s="644"/>
      <c r="C560" s="644"/>
      <c r="D560" s="645"/>
      <c r="E560" s="313">
        <f>SUM(E517+E526+E527+E528+E529+E530)</f>
        <v>169535.34</v>
      </c>
      <c r="F560" s="313">
        <f>SUM(F517+F526+F527+F528+F529+F530)</f>
        <v>166541.59999999998</v>
      </c>
      <c r="G560" s="290"/>
    </row>
    <row r="562" spans="1:4">
      <c r="A562" s="599" t="s">
        <v>396</v>
      </c>
      <c r="B562" s="600"/>
      <c r="C562" s="600"/>
      <c r="D562" s="600"/>
    </row>
    <row r="563" spans="1:4" ht="15.75" thickBot="1">
      <c r="A563" s="421"/>
      <c r="B563" s="421"/>
      <c r="C563" s="28"/>
    </row>
    <row r="564" spans="1:4" ht="15.75">
      <c r="A564" s="625" t="s">
        <v>165</v>
      </c>
      <c r="B564" s="626"/>
      <c r="C564" s="627" t="s">
        <v>47</v>
      </c>
      <c r="D564" s="627" t="s">
        <v>119</v>
      </c>
    </row>
    <row r="565" spans="1:4" ht="15.75" thickBot="1">
      <c r="A565" s="630"/>
      <c r="B565" s="631"/>
      <c r="C565" s="628"/>
      <c r="D565" s="629"/>
    </row>
    <row r="566" spans="1:4">
      <c r="A566" s="632" t="s">
        <v>217</v>
      </c>
      <c r="B566" s="633"/>
      <c r="C566" s="280">
        <v>14528.7</v>
      </c>
      <c r="D566" s="281">
        <v>29258.52</v>
      </c>
    </row>
    <row r="567" spans="1:4">
      <c r="A567" s="619" t="s">
        <v>218</v>
      </c>
      <c r="B567" s="620"/>
      <c r="C567" s="282"/>
      <c r="D567" s="283"/>
    </row>
    <row r="568" spans="1:4">
      <c r="A568" s="621" t="s">
        <v>219</v>
      </c>
      <c r="B568" s="622"/>
      <c r="C568" s="282">
        <v>15221.28</v>
      </c>
      <c r="D568" s="283">
        <v>21542.2</v>
      </c>
    </row>
    <row r="569" spans="1:4">
      <c r="A569" s="612" t="s">
        <v>220</v>
      </c>
      <c r="B569" s="613"/>
      <c r="C569" s="282"/>
      <c r="D569" s="283"/>
    </row>
    <row r="570" spans="1:4">
      <c r="A570" s="623" t="s">
        <v>423</v>
      </c>
      <c r="B570" s="624"/>
      <c r="C570" s="282"/>
      <c r="D570" s="283"/>
    </row>
    <row r="571" spans="1:4">
      <c r="A571" s="623" t="s">
        <v>337</v>
      </c>
      <c r="B571" s="624"/>
      <c r="C571" s="282">
        <v>1673.66</v>
      </c>
      <c r="D571" s="283">
        <v>1203.23</v>
      </c>
    </row>
    <row r="572" spans="1:4">
      <c r="A572" s="623" t="s">
        <v>221</v>
      </c>
      <c r="B572" s="624"/>
      <c r="C572" s="282"/>
      <c r="D572" s="283"/>
    </row>
    <row r="573" spans="1:4" ht="21.75" customHeight="1">
      <c r="A573" s="610" t="s">
        <v>222</v>
      </c>
      <c r="B573" s="611"/>
      <c r="C573" s="282"/>
      <c r="D573" s="283"/>
    </row>
    <row r="574" spans="1:4">
      <c r="A574" s="612" t="s">
        <v>223</v>
      </c>
      <c r="B574" s="613"/>
      <c r="C574" s="120"/>
      <c r="D574" s="283"/>
    </row>
    <row r="575" spans="1:4" ht="14.25" thickBot="1">
      <c r="A575" s="614" t="s">
        <v>42</v>
      </c>
      <c r="B575" s="615"/>
      <c r="C575" s="314"/>
      <c r="D575" s="315"/>
    </row>
    <row r="576" spans="1:4" ht="16.5" thickBot="1">
      <c r="A576" s="526" t="s">
        <v>162</v>
      </c>
      <c r="B576" s="528"/>
      <c r="C576" s="437">
        <f>SUM(C566:C575)</f>
        <v>31423.640000000003</v>
      </c>
      <c r="D576" s="437">
        <f>SUM(D566:D575)</f>
        <v>52003.950000000004</v>
      </c>
    </row>
    <row r="579" spans="1:6" ht="14.25">
      <c r="A579" s="529" t="s">
        <v>397</v>
      </c>
      <c r="B579" s="529"/>
      <c r="C579" s="529"/>
    </row>
    <row r="580" spans="1:6" ht="15" thickBot="1">
      <c r="A580" s="421"/>
      <c r="B580" s="421"/>
      <c r="C580" s="421"/>
    </row>
    <row r="581" spans="1:6" ht="26.25" thickBot="1">
      <c r="A581" s="616" t="s">
        <v>166</v>
      </c>
      <c r="B581" s="617"/>
      <c r="C581" s="617"/>
      <c r="D581" s="618"/>
      <c r="E581" s="278" t="s">
        <v>47</v>
      </c>
      <c r="F581" s="174" t="s">
        <v>119</v>
      </c>
    </row>
    <row r="582" spans="1:6" ht="14.25" thickBot="1">
      <c r="A582" s="517" t="s">
        <v>424</v>
      </c>
      <c r="B582" s="518"/>
      <c r="C582" s="518"/>
      <c r="D582" s="519"/>
      <c r="E582" s="316">
        <f>E583+E584+E585</f>
        <v>0</v>
      </c>
      <c r="F582" s="316">
        <f>F583+F584+F585</f>
        <v>0</v>
      </c>
    </row>
    <row r="583" spans="1:6">
      <c r="A583" s="601" t="s">
        <v>205</v>
      </c>
      <c r="B583" s="602"/>
      <c r="C583" s="602"/>
      <c r="D583" s="603"/>
      <c r="E583" s="317"/>
      <c r="F583" s="318"/>
    </row>
    <row r="584" spans="1:6">
      <c r="A584" s="500" t="s">
        <v>206</v>
      </c>
      <c r="B584" s="501"/>
      <c r="C584" s="501"/>
      <c r="D584" s="502"/>
      <c r="E584" s="285"/>
      <c r="F584" s="286"/>
    </row>
    <row r="585" spans="1:6" ht="14.25" thickBot="1">
      <c r="A585" s="593" t="s">
        <v>207</v>
      </c>
      <c r="B585" s="594"/>
      <c r="C585" s="594"/>
      <c r="D585" s="595"/>
      <c r="E585" s="319"/>
      <c r="F585" s="320"/>
    </row>
    <row r="586" spans="1:6" ht="14.25" thickBot="1">
      <c r="A586" s="604" t="s">
        <v>338</v>
      </c>
      <c r="B586" s="605"/>
      <c r="C586" s="605"/>
      <c r="D586" s="606"/>
      <c r="E586" s="316">
        <v>0</v>
      </c>
      <c r="F586" s="321">
        <v>0</v>
      </c>
    </row>
    <row r="587" spans="1:6" ht="14.25" thickBot="1">
      <c r="A587" s="607" t="s">
        <v>339</v>
      </c>
      <c r="B587" s="608"/>
      <c r="C587" s="608"/>
      <c r="D587" s="609"/>
      <c r="E587" s="322">
        <f>SUM(E588:E597)</f>
        <v>331.32</v>
      </c>
      <c r="F587" s="322">
        <f>SUM(F588:F597)</f>
        <v>345.09</v>
      </c>
    </row>
    <row r="588" spans="1:6">
      <c r="A588" s="520" t="s">
        <v>208</v>
      </c>
      <c r="B588" s="521"/>
      <c r="C588" s="521"/>
      <c r="D588" s="522"/>
      <c r="E588" s="324"/>
      <c r="F588" s="324"/>
    </row>
    <row r="589" spans="1:6">
      <c r="A589" s="523" t="s">
        <v>209</v>
      </c>
      <c r="B589" s="524"/>
      <c r="C589" s="524"/>
      <c r="D589" s="525"/>
      <c r="E589" s="326"/>
      <c r="F589" s="326"/>
    </row>
    <row r="590" spans="1:6">
      <c r="A590" s="523" t="s">
        <v>210</v>
      </c>
      <c r="B590" s="524"/>
      <c r="C590" s="524"/>
      <c r="D590" s="525"/>
      <c r="E590" s="285"/>
      <c r="F590" s="285"/>
    </row>
    <row r="591" spans="1:6">
      <c r="A591" s="523" t="s">
        <v>211</v>
      </c>
      <c r="B591" s="524"/>
      <c r="C591" s="524"/>
      <c r="D591" s="525"/>
      <c r="E591" s="285"/>
      <c r="F591" s="286"/>
    </row>
    <row r="592" spans="1:6">
      <c r="A592" s="523" t="s">
        <v>212</v>
      </c>
      <c r="B592" s="524"/>
      <c r="C592" s="524"/>
      <c r="D592" s="525"/>
      <c r="E592" s="285"/>
      <c r="F592" s="286"/>
    </row>
    <row r="593" spans="1:6">
      <c r="A593" s="523" t="s">
        <v>213</v>
      </c>
      <c r="B593" s="524"/>
      <c r="C593" s="524"/>
      <c r="D593" s="525"/>
      <c r="E593" s="328"/>
      <c r="F593" s="329"/>
    </row>
    <row r="594" spans="1:6">
      <c r="A594" s="523" t="s">
        <v>214</v>
      </c>
      <c r="B594" s="524"/>
      <c r="C594" s="524"/>
      <c r="D594" s="525"/>
      <c r="E594" s="328"/>
      <c r="F594" s="329"/>
    </row>
    <row r="595" spans="1:6">
      <c r="A595" s="500" t="s">
        <v>215</v>
      </c>
      <c r="B595" s="501"/>
      <c r="C595" s="501"/>
      <c r="D595" s="502"/>
      <c r="E595" s="285"/>
      <c r="F595" s="286"/>
    </row>
    <row r="596" spans="1:6">
      <c r="A596" s="500" t="s">
        <v>216</v>
      </c>
      <c r="B596" s="501"/>
      <c r="C596" s="501"/>
      <c r="D596" s="502"/>
      <c r="E596" s="328"/>
      <c r="F596" s="329"/>
    </row>
    <row r="597" spans="1:6" ht="14.25" thickBot="1">
      <c r="A597" s="593" t="s">
        <v>425</v>
      </c>
      <c r="B597" s="594"/>
      <c r="C597" s="594"/>
      <c r="D597" s="595"/>
      <c r="E597" s="328">
        <v>331.32</v>
      </c>
      <c r="F597" s="329">
        <v>345.09</v>
      </c>
    </row>
    <row r="598" spans="1:6" ht="14.25" thickBot="1">
      <c r="A598" s="596" t="s">
        <v>162</v>
      </c>
      <c r="B598" s="597"/>
      <c r="C598" s="597"/>
      <c r="D598" s="598"/>
      <c r="E598" s="202">
        <f>SUM(E582+E586+E587)</f>
        <v>331.32</v>
      </c>
      <c r="F598" s="202">
        <f>SUM(F582+F586+F587)</f>
        <v>345.09</v>
      </c>
    </row>
    <row r="601" spans="1:6">
      <c r="A601" s="599" t="s">
        <v>398</v>
      </c>
      <c r="B601" s="600"/>
      <c r="C601" s="600"/>
      <c r="D601" s="600"/>
    </row>
    <row r="602" spans="1:6" ht="15.75" thickBot="1">
      <c r="A602" s="421"/>
      <c r="B602" s="421"/>
      <c r="C602" s="28"/>
      <c r="D602" s="28"/>
    </row>
    <row r="603" spans="1:6" ht="26.25" thickBot="1">
      <c r="A603" s="530" t="s">
        <v>95</v>
      </c>
      <c r="B603" s="531"/>
      <c r="C603" s="531"/>
      <c r="D603" s="532"/>
      <c r="E603" s="278" t="s">
        <v>47</v>
      </c>
      <c r="F603" s="174" t="s">
        <v>119</v>
      </c>
    </row>
    <row r="604" spans="1:6" ht="30.75" customHeight="1" thickBot="1">
      <c r="A604" s="584" t="s">
        <v>340</v>
      </c>
      <c r="B604" s="585"/>
      <c r="C604" s="585"/>
      <c r="D604" s="586"/>
      <c r="E604" s="284"/>
      <c r="F604" s="284"/>
    </row>
    <row r="605" spans="1:6" ht="14.25" thickBot="1">
      <c r="A605" s="517" t="s">
        <v>341</v>
      </c>
      <c r="B605" s="518"/>
      <c r="C605" s="518"/>
      <c r="D605" s="519"/>
      <c r="E605" s="279">
        <f>SUM(E606+E607+E612)</f>
        <v>0</v>
      </c>
      <c r="F605" s="279">
        <f>SUM(F606+F607+F612)</f>
        <v>0</v>
      </c>
    </row>
    <row r="606" spans="1:6">
      <c r="A606" s="587" t="s">
        <v>342</v>
      </c>
      <c r="B606" s="588"/>
      <c r="C606" s="588"/>
      <c r="D606" s="589"/>
      <c r="E606" s="228"/>
      <c r="F606" s="228"/>
    </row>
    <row r="607" spans="1:6">
      <c r="A607" s="590" t="s">
        <v>114</v>
      </c>
      <c r="B607" s="591"/>
      <c r="C607" s="591"/>
      <c r="D607" s="592"/>
      <c r="E607" s="331">
        <f>SUM(E609:E611)</f>
        <v>0</v>
      </c>
      <c r="F607" s="331">
        <f>SUM(F609:F611)</f>
        <v>0</v>
      </c>
    </row>
    <row r="608" spans="1:6">
      <c r="A608" s="578" t="s">
        <v>224</v>
      </c>
      <c r="B608" s="579"/>
      <c r="C608" s="579"/>
      <c r="D608" s="580"/>
      <c r="E608" s="287"/>
      <c r="F608" s="287"/>
    </row>
    <row r="609" spans="1:6">
      <c r="A609" s="578" t="s">
        <v>225</v>
      </c>
      <c r="B609" s="579"/>
      <c r="C609" s="579"/>
      <c r="D609" s="580"/>
      <c r="E609" s="287"/>
      <c r="F609" s="287"/>
    </row>
    <row r="610" spans="1:6">
      <c r="A610" s="578" t="s">
        <v>426</v>
      </c>
      <c r="B610" s="579"/>
      <c r="C610" s="579"/>
      <c r="D610" s="580"/>
      <c r="E610" s="282"/>
      <c r="F610" s="282"/>
    </row>
    <row r="611" spans="1:6">
      <c r="A611" s="578" t="s">
        <v>427</v>
      </c>
      <c r="B611" s="579"/>
      <c r="C611" s="579"/>
      <c r="D611" s="580"/>
      <c r="E611" s="282"/>
      <c r="F611" s="282"/>
    </row>
    <row r="612" spans="1:6">
      <c r="A612" s="581" t="s">
        <v>123</v>
      </c>
      <c r="B612" s="582"/>
      <c r="C612" s="582"/>
      <c r="D612" s="583"/>
      <c r="E612" s="331">
        <f>SUM(E613:E617)</f>
        <v>0</v>
      </c>
      <c r="F612" s="331">
        <f>SUM(F613:F617)</f>
        <v>0</v>
      </c>
    </row>
    <row r="613" spans="1:6">
      <c r="A613" s="578" t="s">
        <v>269</v>
      </c>
      <c r="B613" s="579"/>
      <c r="C613" s="579"/>
      <c r="D613" s="580"/>
      <c r="E613" s="282"/>
      <c r="F613" s="282"/>
    </row>
    <row r="614" spans="1:6">
      <c r="A614" s="578" t="s">
        <v>270</v>
      </c>
      <c r="B614" s="579"/>
      <c r="C614" s="579"/>
      <c r="D614" s="580"/>
      <c r="E614" s="282"/>
      <c r="F614" s="282"/>
    </row>
    <row r="615" spans="1:6">
      <c r="A615" s="563" t="s">
        <v>226</v>
      </c>
      <c r="B615" s="564"/>
      <c r="C615" s="564"/>
      <c r="D615" s="565"/>
      <c r="E615" s="282"/>
      <c r="F615" s="282"/>
    </row>
    <row r="616" spans="1:6">
      <c r="A616" s="563" t="s">
        <v>227</v>
      </c>
      <c r="B616" s="564"/>
      <c r="C616" s="564"/>
      <c r="D616" s="565"/>
      <c r="E616" s="282"/>
      <c r="F616" s="282"/>
    </row>
    <row r="617" spans="1:6" ht="14.25" thickBot="1">
      <c r="A617" s="566" t="s">
        <v>343</v>
      </c>
      <c r="B617" s="567"/>
      <c r="C617" s="567"/>
      <c r="D617" s="568"/>
      <c r="E617" s="332"/>
      <c r="F617" s="332"/>
    </row>
    <row r="618" spans="1:6" ht="14.25" thickBot="1">
      <c r="A618" s="569" t="s">
        <v>344</v>
      </c>
      <c r="B618" s="570"/>
      <c r="C618" s="570"/>
      <c r="D618" s="571"/>
      <c r="E618" s="333">
        <f>SUM(E604+E605)</f>
        <v>0</v>
      </c>
      <c r="F618" s="333">
        <f>SUM(F604+F605)</f>
        <v>0</v>
      </c>
    </row>
    <row r="621" spans="1:6" ht="14.25">
      <c r="A621" s="212" t="s">
        <v>399</v>
      </c>
      <c r="B621" s="5"/>
      <c r="C621" s="5"/>
    </row>
    <row r="622" spans="1:6" ht="14.25" thickBot="1">
      <c r="A622"/>
      <c r="B622"/>
      <c r="C622"/>
    </row>
    <row r="623" spans="1:6" ht="32.25" thickBot="1">
      <c r="A623" s="572"/>
      <c r="B623" s="573"/>
      <c r="C623" s="573"/>
      <c r="D623" s="574"/>
      <c r="E623" s="122" t="s">
        <v>47</v>
      </c>
      <c r="F623" s="121" t="s">
        <v>119</v>
      </c>
    </row>
    <row r="624" spans="1:6" ht="14.25" thickBot="1">
      <c r="A624" s="575" t="s">
        <v>345</v>
      </c>
      <c r="B624" s="576"/>
      <c r="C624" s="576"/>
      <c r="D624" s="577"/>
      <c r="E624" s="279">
        <f>SUM(E625:E626)</f>
        <v>0</v>
      </c>
      <c r="F624" s="279">
        <f>SUM(F625:F626)</f>
        <v>0</v>
      </c>
    </row>
    <row r="625" spans="1:6">
      <c r="A625" s="548" t="s">
        <v>94</v>
      </c>
      <c r="B625" s="549"/>
      <c r="C625" s="549"/>
      <c r="D625" s="550"/>
      <c r="E625" s="334"/>
      <c r="F625" s="335"/>
    </row>
    <row r="626" spans="1:6" ht="14.25" thickBot="1">
      <c r="A626" s="551" t="s">
        <v>108</v>
      </c>
      <c r="B626" s="552"/>
      <c r="C626" s="552"/>
      <c r="D626" s="553"/>
      <c r="E626" s="336"/>
      <c r="F626" s="181"/>
    </row>
    <row r="627" spans="1:6" ht="14.25" thickBot="1">
      <c r="A627" s="554" t="s">
        <v>346</v>
      </c>
      <c r="B627" s="555"/>
      <c r="C627" s="555"/>
      <c r="D627" s="556"/>
      <c r="E627" s="279">
        <f>SUM(E628:E629)</f>
        <v>28.77</v>
      </c>
      <c r="F627" s="279">
        <f>SUM(F628:F629)</f>
        <v>27.68</v>
      </c>
    </row>
    <row r="628" spans="1:6" ht="22.5" customHeight="1">
      <c r="A628" s="557" t="s">
        <v>428</v>
      </c>
      <c r="B628" s="558"/>
      <c r="C628" s="558"/>
      <c r="D628" s="559"/>
      <c r="E628" s="280"/>
      <c r="F628" s="281"/>
    </row>
    <row r="629" spans="1:6" ht="15.75" customHeight="1" thickBot="1">
      <c r="A629" s="560" t="s">
        <v>228</v>
      </c>
      <c r="B629" s="561"/>
      <c r="C629" s="561"/>
      <c r="D629" s="562"/>
      <c r="E629" s="314">
        <v>28.77</v>
      </c>
      <c r="F629" s="315">
        <v>27.68</v>
      </c>
    </row>
    <row r="630" spans="1:6" ht="14.25" thickBot="1">
      <c r="A630" s="554" t="s">
        <v>347</v>
      </c>
      <c r="B630" s="555"/>
      <c r="C630" s="555"/>
      <c r="D630" s="556"/>
      <c r="E630" s="279">
        <f>SUM(E631:E636)</f>
        <v>0</v>
      </c>
      <c r="F630" s="279">
        <f>SUM(F631:F636)</f>
        <v>0</v>
      </c>
    </row>
    <row r="631" spans="1:6">
      <c r="A631" s="536" t="s">
        <v>14</v>
      </c>
      <c r="B631" s="537"/>
      <c r="C631" s="537"/>
      <c r="D631" s="538"/>
      <c r="E631" s="280"/>
      <c r="F631" s="281"/>
    </row>
    <row r="632" spans="1:6">
      <c r="A632" s="539" t="s">
        <v>252</v>
      </c>
      <c r="B632" s="540"/>
      <c r="C632" s="540"/>
      <c r="D632" s="541"/>
      <c r="E632" s="280"/>
      <c r="F632" s="281"/>
    </row>
    <row r="633" spans="1:6">
      <c r="A633" s="542" t="s">
        <v>229</v>
      </c>
      <c r="B633" s="543"/>
      <c r="C633" s="543"/>
      <c r="D633" s="544"/>
      <c r="E633" s="282"/>
      <c r="F633" s="283"/>
    </row>
    <row r="634" spans="1:6">
      <c r="A634" s="542" t="s">
        <v>230</v>
      </c>
      <c r="B634" s="543"/>
      <c r="C634" s="543"/>
      <c r="D634" s="544"/>
      <c r="E634" s="314"/>
      <c r="F634" s="315"/>
    </row>
    <row r="635" spans="1:6">
      <c r="A635" s="542" t="s">
        <v>231</v>
      </c>
      <c r="B635" s="543"/>
      <c r="C635" s="543"/>
      <c r="D635" s="544"/>
      <c r="E635" s="314"/>
      <c r="F635" s="315"/>
    </row>
    <row r="636" spans="1:6" ht="14.25" thickBot="1">
      <c r="A636" s="545" t="s">
        <v>348</v>
      </c>
      <c r="B636" s="546"/>
      <c r="C636" s="546"/>
      <c r="D636" s="547"/>
      <c r="E636" s="314"/>
      <c r="F636" s="315"/>
    </row>
    <row r="637" spans="1:6" ht="16.5" thickBot="1">
      <c r="A637" s="526" t="s">
        <v>162</v>
      </c>
      <c r="B637" s="527"/>
      <c r="C637" s="527"/>
      <c r="D637" s="528"/>
      <c r="E637" s="438">
        <f>SUM(E624+E627+E630)</f>
        <v>28.77</v>
      </c>
      <c r="F637" s="438">
        <f>SUM(F624+F627+F630)</f>
        <v>27.68</v>
      </c>
    </row>
    <row r="640" spans="1:6" ht="14.25">
      <c r="A640" s="529" t="s">
        <v>400</v>
      </c>
      <c r="B640" s="529"/>
      <c r="C640" s="529"/>
    </row>
    <row r="641" spans="1:6" ht="14.25" thickBot="1">
      <c r="A641" s="337"/>
      <c r="B641" s="154"/>
      <c r="C641" s="154"/>
    </row>
    <row r="642" spans="1:6" ht="26.25" thickBot="1">
      <c r="A642" s="530"/>
      <c r="B642" s="531"/>
      <c r="C642" s="531"/>
      <c r="D642" s="532"/>
      <c r="E642" s="278" t="s">
        <v>47</v>
      </c>
      <c r="F642" s="174" t="s">
        <v>119</v>
      </c>
    </row>
    <row r="643" spans="1:6" ht="14.25" thickBot="1">
      <c r="A643" s="517" t="s">
        <v>346</v>
      </c>
      <c r="B643" s="518"/>
      <c r="C643" s="518"/>
      <c r="D643" s="519"/>
      <c r="E643" s="279">
        <f>E644+E645</f>
        <v>0</v>
      </c>
      <c r="F643" s="279">
        <f>F644+F645</f>
        <v>0</v>
      </c>
    </row>
    <row r="644" spans="1:6">
      <c r="A644" s="520" t="s">
        <v>232</v>
      </c>
      <c r="B644" s="521"/>
      <c r="C644" s="521"/>
      <c r="D644" s="522"/>
      <c r="E644" s="334"/>
      <c r="F644" s="335"/>
    </row>
    <row r="645" spans="1:6" ht="14.25" thickBot="1">
      <c r="A645" s="533" t="s">
        <v>233</v>
      </c>
      <c r="B645" s="534"/>
      <c r="C645" s="534"/>
      <c r="D645" s="535"/>
      <c r="E645" s="332"/>
      <c r="F645" s="339"/>
    </row>
    <row r="646" spans="1:6" ht="14.25" thickBot="1">
      <c r="A646" s="517" t="s">
        <v>349</v>
      </c>
      <c r="B646" s="518"/>
      <c r="C646" s="518"/>
      <c r="D646" s="519"/>
      <c r="E646" s="279">
        <f>SUM(E647:E654)</f>
        <v>0</v>
      </c>
      <c r="F646" s="279">
        <f>SUM(F647:F654)</f>
        <v>0</v>
      </c>
    </row>
    <row r="647" spans="1:6">
      <c r="A647" s="520" t="s">
        <v>127</v>
      </c>
      <c r="B647" s="521"/>
      <c r="C647" s="521"/>
      <c r="D647" s="522"/>
      <c r="E647" s="280"/>
      <c r="F647" s="280"/>
    </row>
    <row r="648" spans="1:6">
      <c r="A648" s="523" t="s">
        <v>128</v>
      </c>
      <c r="B648" s="524"/>
      <c r="C648" s="524"/>
      <c r="D648" s="525"/>
      <c r="E648" s="282"/>
      <c r="F648" s="282"/>
    </row>
    <row r="649" spans="1:6">
      <c r="A649" s="523" t="s">
        <v>15</v>
      </c>
      <c r="B649" s="524"/>
      <c r="C649" s="524"/>
      <c r="D649" s="525"/>
      <c r="E649" s="282"/>
      <c r="F649" s="282"/>
    </row>
    <row r="650" spans="1:6">
      <c r="A650" s="500" t="s">
        <v>234</v>
      </c>
      <c r="B650" s="501"/>
      <c r="C650" s="501"/>
      <c r="D650" s="502"/>
      <c r="E650" s="282"/>
      <c r="F650" s="282"/>
    </row>
    <row r="651" spans="1:6">
      <c r="A651" s="500" t="s">
        <v>235</v>
      </c>
      <c r="B651" s="501"/>
      <c r="C651" s="501"/>
      <c r="D651" s="502"/>
      <c r="E651" s="314"/>
      <c r="F651" s="314"/>
    </row>
    <row r="652" spans="1:6">
      <c r="A652" s="500" t="s">
        <v>248</v>
      </c>
      <c r="B652" s="501"/>
      <c r="C652" s="501"/>
      <c r="D652" s="502"/>
      <c r="E652" s="314"/>
      <c r="F652" s="314"/>
    </row>
    <row r="653" spans="1:6">
      <c r="A653" s="500" t="s">
        <v>249</v>
      </c>
      <c r="B653" s="501"/>
      <c r="C653" s="501"/>
      <c r="D653" s="502"/>
      <c r="E653" s="314"/>
      <c r="F653" s="314"/>
    </row>
    <row r="654" spans="1:6" ht="14.25" thickBot="1">
      <c r="A654" s="503" t="s">
        <v>302</v>
      </c>
      <c r="B654" s="504"/>
      <c r="C654" s="504"/>
      <c r="D654" s="505"/>
      <c r="E654" s="314"/>
      <c r="F654" s="314"/>
    </row>
    <row r="655" spans="1:6" ht="14.25" thickBot="1">
      <c r="A655" s="506"/>
      <c r="B655" s="507"/>
      <c r="C655" s="507"/>
      <c r="D655" s="508"/>
      <c r="E655" s="202">
        <f>SUM(E643+E646)</f>
        <v>0</v>
      </c>
      <c r="F655" s="202">
        <f>SUM(F643+F646)</f>
        <v>0</v>
      </c>
    </row>
    <row r="662" spans="1:6" ht="15.75">
      <c r="A662" s="509" t="s">
        <v>401</v>
      </c>
      <c r="B662" s="509"/>
      <c r="C662" s="509"/>
      <c r="D662" s="509"/>
      <c r="E662" s="509"/>
      <c r="F662" s="509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510" t="s">
        <v>140</v>
      </c>
      <c r="B664" s="511"/>
      <c r="C664" s="514" t="s">
        <v>160</v>
      </c>
      <c r="D664" s="515"/>
      <c r="E664" s="515"/>
      <c r="F664" s="516"/>
    </row>
    <row r="665" spans="1:6" ht="14.25" thickBot="1">
      <c r="A665" s="512"/>
      <c r="B665" s="513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492" t="s">
        <v>23</v>
      </c>
      <c r="B666" s="493"/>
      <c r="C666" s="247">
        <f>SUM(C667:C669)</f>
        <v>0</v>
      </c>
      <c r="D666" s="247">
        <v>561.42999999999995</v>
      </c>
      <c r="E666" s="247">
        <f>SUM(E667:E669)</f>
        <v>0</v>
      </c>
      <c r="F666" s="141">
        <v>7456.15</v>
      </c>
    </row>
    <row r="667" spans="1:6">
      <c r="A667" s="494" t="s">
        <v>439</v>
      </c>
      <c r="B667" s="495"/>
      <c r="C667" s="247"/>
      <c r="D667" s="141">
        <v>561.42999999999995</v>
      </c>
      <c r="E667" s="288"/>
      <c r="F667" s="141">
        <v>7456.15</v>
      </c>
    </row>
    <row r="668" spans="1:6">
      <c r="A668" s="494" t="s">
        <v>109</v>
      </c>
      <c r="B668" s="495"/>
      <c r="C668" s="247"/>
      <c r="D668" s="141"/>
      <c r="E668" s="288"/>
      <c r="F668" s="141"/>
    </row>
    <row r="669" spans="1:6">
      <c r="A669" s="494" t="s">
        <v>109</v>
      </c>
      <c r="B669" s="495"/>
      <c r="C669" s="247"/>
      <c r="D669" s="141"/>
      <c r="E669" s="288"/>
      <c r="F669" s="141"/>
    </row>
    <row r="670" spans="1:6">
      <c r="A670" s="496" t="s">
        <v>48</v>
      </c>
      <c r="B670" s="497"/>
      <c r="C670" s="247"/>
      <c r="D670" s="141"/>
      <c r="E670" s="288"/>
      <c r="F670" s="141"/>
    </row>
    <row r="671" spans="1:6" ht="14.25" thickBot="1">
      <c r="A671" s="498" t="s">
        <v>30</v>
      </c>
      <c r="B671" s="499"/>
      <c r="C671" s="349"/>
      <c r="D671" s="350"/>
      <c r="E671" s="351"/>
      <c r="F671" s="350"/>
    </row>
    <row r="672" spans="1:6" ht="14.25" thickBot="1">
      <c r="A672" s="483" t="s">
        <v>38</v>
      </c>
      <c r="B672" s="484"/>
      <c r="C672" s="352">
        <f>C666+C670+C671</f>
        <v>0</v>
      </c>
      <c r="D672" s="352">
        <f>D666+D670+D671</f>
        <v>561.42999999999995</v>
      </c>
      <c r="E672" s="352">
        <f>E666+E670+E671</f>
        <v>0</v>
      </c>
      <c r="F672" s="353">
        <f>F666+F670+F671</f>
        <v>7456.15</v>
      </c>
    </row>
    <row r="675" spans="1:6" ht="30" customHeight="1">
      <c r="A675" s="485" t="s">
        <v>413</v>
      </c>
      <c r="B675" s="485"/>
      <c r="C675" s="485"/>
      <c r="D675" s="485"/>
      <c r="E675" s="486"/>
      <c r="F675" s="486"/>
    </row>
    <row r="677" spans="1:6" ht="15">
      <c r="A677" s="487" t="s">
        <v>352</v>
      </c>
      <c r="B677" s="487"/>
      <c r="C677" s="487"/>
      <c r="D677" s="487"/>
    </row>
    <row r="678" spans="1:6" ht="14.25" thickBot="1">
      <c r="A678" s="75"/>
      <c r="B678" s="182"/>
      <c r="C678" s="182"/>
      <c r="D678" s="182"/>
    </row>
    <row r="679" spans="1:6" ht="51.75" thickBot="1">
      <c r="A679" s="488" t="s">
        <v>121</v>
      </c>
      <c r="B679" s="489"/>
      <c r="C679" s="249" t="s">
        <v>70</v>
      </c>
      <c r="D679" s="249" t="s">
        <v>69</v>
      </c>
    </row>
    <row r="680" spans="1:6" ht="14.25" thickBot="1">
      <c r="A680" s="490" t="s">
        <v>122</v>
      </c>
      <c r="B680" s="491"/>
      <c r="C680" s="253">
        <v>32</v>
      </c>
      <c r="D680" s="254">
        <v>34</v>
      </c>
    </row>
    <row r="683" spans="1:6" ht="14.25">
      <c r="A683" s="422" t="s">
        <v>353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25" thickBot="1">
      <c r="A693" s="358" t="s">
        <v>124</v>
      </c>
      <c r="B693" s="359"/>
      <c r="C693" s="359"/>
      <c r="D693" s="360"/>
      <c r="E693" s="359"/>
    </row>
    <row r="696" spans="1:5" ht="14.25">
      <c r="A696" s="422" t="s">
        <v>354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25" thickBot="1">
      <c r="A706" s="358" t="s">
        <v>124</v>
      </c>
      <c r="B706" s="359"/>
      <c r="C706" s="359"/>
      <c r="D706" s="360"/>
      <c r="E706" s="359"/>
    </row>
    <row r="714" spans="1:7" ht="15">
      <c r="A714" s="365"/>
      <c r="B714" s="365"/>
      <c r="C714" s="479"/>
      <c r="D714" s="480"/>
      <c r="E714" s="365"/>
      <c r="F714" s="365"/>
    </row>
    <row r="715" spans="1:7" ht="30">
      <c r="A715" s="471" t="s">
        <v>359</v>
      </c>
      <c r="B715" s="471"/>
      <c r="C715" s="479">
        <v>43914</v>
      </c>
      <c r="D715" s="480"/>
      <c r="E715" s="471"/>
      <c r="F715" s="481" t="s">
        <v>356</v>
      </c>
      <c r="G715" s="481"/>
    </row>
    <row r="716" spans="1:7" ht="15">
      <c r="A716" s="471" t="s">
        <v>357</v>
      </c>
      <c r="B716" s="28"/>
      <c r="C716" s="481" t="s">
        <v>355</v>
      </c>
      <c r="D716" s="482"/>
      <c r="E716" s="471"/>
      <c r="F716" s="481" t="s">
        <v>358</v>
      </c>
      <c r="G716" s="481"/>
    </row>
  </sheetData>
  <customSheetViews>
    <customSheetView guid="{EF888661-5C8A-4284-ADB6-9235B415E1B6}" showPageBreaks="1" view="pageLayout" topLeftCell="A172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E50" sqref="E50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sqref="A31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E50" sqref="E50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E50" sqref="E50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9"/>
  <headerFooter>
    <oddHeader>&amp;C&amp;"Times New Roman,Normalny"Przedszkole Nr 58 im. Czesława Janczarskiego, ul. Batalionu Pięść 4, 01-406 Warszawa
Informacja dodatkowa do sprawozdania finansowego za rok obrotowy zakończony 31 grudnia 2019r.
II. Dodatkowe informacje i objaśnienia</oddHeader>
    <oddFooter>&amp;CWprowadzenie oraz dodatkowe  informacje i objaśnienia stanowią integralną część sprawozdania finansowego</oddFooter>
  </headerFooter>
  <rowBreaks count="1023" manualBreakCount="10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  <brk id="896" max="16383" man="1"/>
    <brk id="948" max="16383" man="1"/>
    <brk id="1000" max="16383" man="1"/>
    <brk id="1052" max="16383" man="1"/>
    <brk id="1104" max="16383" man="1"/>
    <brk id="1156" max="16383" man="1"/>
    <brk id="1208" max="16383" man="1"/>
    <brk id="1260" max="16383" man="1"/>
    <brk id="1312" max="16383" man="1"/>
    <brk id="1364" max="16383" man="1"/>
    <brk id="1416" max="16383" man="1"/>
    <brk id="1468" max="16383" man="1"/>
    <brk id="1520" max="16383" man="1"/>
    <brk id="1572" max="16383" man="1"/>
    <brk id="1624" max="16383" man="1"/>
    <brk id="1676" max="16383" man="1"/>
    <brk id="1728" max="16383" man="1"/>
    <brk id="1780" max="16383" man="1"/>
    <brk id="1832" max="16383" man="1"/>
    <brk id="1884" max="16383" man="1"/>
    <brk id="1936" max="16383" man="1"/>
    <brk id="1988" max="16383" man="1"/>
    <brk id="2040" max="16383" man="1"/>
    <brk id="2092" max="16383" man="1"/>
    <brk id="2144" max="16383" man="1"/>
    <brk id="2196" max="16383" man="1"/>
    <brk id="2248" max="16383" man="1"/>
    <brk id="2300" max="16383" man="1"/>
    <brk id="2352" max="16383" man="1"/>
    <brk id="2404" max="16383" man="1"/>
    <brk id="2456" max="16383" man="1"/>
    <brk id="2508" max="16383" man="1"/>
    <brk id="2560" max="16383" man="1"/>
    <brk id="2612" max="16383" man="1"/>
    <brk id="2664" max="16383" man="1"/>
    <brk id="2716" max="16383" man="1"/>
    <brk id="2768" max="16383" man="1"/>
    <brk id="2820" max="16383" man="1"/>
    <brk id="2872" max="16383" man="1"/>
    <brk id="2924" max="16383" man="1"/>
    <brk id="2976" max="16383" man="1"/>
    <brk id="3028" max="16383" man="1"/>
    <brk id="3080" max="16383" man="1"/>
    <brk id="3132" max="16383" man="1"/>
    <brk id="3184" max="16383" man="1"/>
    <brk id="3236" max="16383" man="1"/>
    <brk id="3288" max="16383" man="1"/>
    <brk id="3340" max="16383" man="1"/>
    <brk id="3392" max="16383" man="1"/>
    <brk id="3444" max="16383" man="1"/>
    <brk id="3496" max="16383" man="1"/>
    <brk id="3548" max="16383" man="1"/>
    <brk id="3600" max="16383" man="1"/>
    <brk id="3652" max="16383" man="1"/>
    <brk id="3704" max="16383" man="1"/>
    <brk id="3756" max="16383" man="1"/>
    <brk id="3808" max="16383" man="1"/>
    <brk id="3860" max="16383" man="1"/>
    <brk id="3912" max="16383" man="1"/>
    <brk id="3964" max="16383" man="1"/>
    <brk id="4016" max="16383" man="1"/>
    <brk id="4068" max="16383" man="1"/>
    <brk id="4120" max="16383" man="1"/>
    <brk id="4172" max="16383" man="1"/>
    <brk id="4224" max="16383" man="1"/>
    <brk id="4276" max="16383" man="1"/>
    <brk id="4328" max="16383" man="1"/>
    <brk id="4380" max="16383" man="1"/>
    <brk id="4432" max="16383" man="1"/>
    <brk id="4484" max="16383" man="1"/>
    <brk id="4536" max="16383" man="1"/>
    <brk id="4588" max="16383" man="1"/>
    <brk id="4640" max="16383" man="1"/>
    <brk id="4692" max="16383" man="1"/>
    <brk id="4744" max="16383" man="1"/>
    <brk id="4796" max="16383" man="1"/>
    <brk id="4848" max="16383" man="1"/>
    <brk id="4900" max="16383" man="1"/>
    <brk id="4952" max="16383" man="1"/>
    <brk id="5004" max="16383" man="1"/>
    <brk id="5056" max="16383" man="1"/>
    <brk id="5108" max="16383" man="1"/>
    <brk id="5160" max="16383" man="1"/>
    <brk id="5212" max="16383" man="1"/>
    <brk id="5264" max="16383" man="1"/>
    <brk id="5316" max="16383" man="1"/>
    <brk id="5368" max="16383" man="1"/>
    <brk id="5420" max="16383" man="1"/>
    <brk id="5472" max="16383" man="1"/>
    <brk id="5524" max="16383" man="1"/>
    <brk id="5576" max="16383" man="1"/>
    <brk id="5628" max="16383" man="1"/>
    <brk id="5680" max="16383" man="1"/>
    <brk id="5732" max="16383" man="1"/>
    <brk id="5784" max="16383" man="1"/>
    <brk id="5836" max="16383" man="1"/>
    <brk id="5888" max="16383" man="1"/>
    <brk id="5940" max="16383" man="1"/>
    <brk id="5992" max="16383" man="1"/>
    <brk id="6044" max="16383" man="1"/>
    <brk id="6096" max="16383" man="1"/>
    <brk id="6148" max="16383" man="1"/>
    <brk id="6200" max="16383" man="1"/>
    <brk id="6252" max="16383" man="1"/>
    <brk id="6304" max="16383" man="1"/>
    <brk id="6356" max="16383" man="1"/>
    <brk id="6408" max="16383" man="1"/>
    <brk id="6460" max="16383" man="1"/>
    <brk id="6512" max="16383" man="1"/>
    <brk id="6564" max="16383" man="1"/>
    <brk id="6616" max="16383" man="1"/>
    <brk id="6668" max="16383" man="1"/>
    <brk id="6720" max="16383" man="1"/>
    <brk id="6772" max="16383" man="1"/>
    <brk id="6824" max="16383" man="1"/>
    <brk id="6876" max="16383" man="1"/>
    <brk id="6928" max="16383" man="1"/>
    <brk id="6980" max="16383" man="1"/>
    <brk id="7032" max="16383" man="1"/>
    <brk id="7084" max="16383" man="1"/>
    <brk id="7136" max="16383" man="1"/>
    <brk id="7188" max="16383" man="1"/>
    <brk id="7240" max="16383" man="1"/>
    <brk id="7292" max="16383" man="1"/>
    <brk id="7344" max="16383" man="1"/>
    <brk id="7396" max="16383" man="1"/>
    <brk id="7448" max="16383" man="1"/>
    <brk id="7500" max="16383" man="1"/>
    <brk id="7552" max="16383" man="1"/>
    <brk id="7604" max="16383" man="1"/>
    <brk id="7656" max="16383" man="1"/>
    <brk id="7708" max="16383" man="1"/>
    <brk id="7760" max="16383" man="1"/>
    <brk id="7812" max="16383" man="1"/>
    <brk id="7864" max="16383" man="1"/>
    <brk id="7916" max="16383" man="1"/>
    <brk id="7968" max="16383" man="1"/>
    <brk id="8020" max="16383" man="1"/>
    <brk id="8072" max="16383" man="1"/>
    <brk id="8124" max="16383" man="1"/>
    <brk id="8176" max="16383" man="1"/>
    <brk id="8228" max="16383" man="1"/>
    <brk id="8280" max="16383" man="1"/>
    <brk id="8332" max="16383" man="1"/>
    <brk id="8384" max="16383" man="1"/>
    <brk id="8436" max="16383" man="1"/>
    <brk id="8488" max="16383" man="1"/>
    <brk id="8540" max="16383" man="1"/>
    <brk id="8592" max="16383" man="1"/>
    <brk id="8644" max="16383" man="1"/>
    <brk id="8696" max="16383" man="1"/>
    <brk id="8748" max="16383" man="1"/>
    <brk id="8800" max="16383" man="1"/>
    <brk id="8852" max="16383" man="1"/>
    <brk id="8904" max="16383" man="1"/>
    <brk id="8956" max="16383" man="1"/>
    <brk id="9008" max="16383" man="1"/>
    <brk id="9060" max="16383" man="1"/>
    <brk id="9112" max="16383" man="1"/>
    <brk id="9164" max="16383" man="1"/>
    <brk id="9216" max="16383" man="1"/>
    <brk id="9268" max="16383" man="1"/>
    <brk id="9320" max="16383" man="1"/>
    <brk id="9372" max="16383" man="1"/>
    <brk id="9424" max="16383" man="1"/>
    <brk id="9476" max="16383" man="1"/>
    <brk id="9528" max="16383" man="1"/>
    <brk id="9580" max="16383" man="1"/>
    <brk id="9632" max="16383" man="1"/>
    <brk id="9684" max="16383" man="1"/>
    <brk id="9736" max="16383" man="1"/>
    <brk id="9788" max="16383" man="1"/>
    <brk id="9840" max="16383" man="1"/>
    <brk id="9892" max="16383" man="1"/>
    <brk id="9944" max="16383" man="1"/>
    <brk id="9996" max="16383" man="1"/>
    <brk id="10048" max="16383" man="1"/>
    <brk id="10100" max="16383" man="1"/>
    <brk id="10152" max="16383" man="1"/>
    <brk id="10204" max="16383" man="1"/>
    <brk id="10256" max="16383" man="1"/>
    <brk id="10308" max="16383" man="1"/>
    <brk id="10360" max="16383" man="1"/>
    <brk id="10412" max="16383" man="1"/>
    <brk id="10464" max="16383" man="1"/>
    <brk id="10516" max="16383" man="1"/>
    <brk id="10568" max="16383" man="1"/>
    <brk id="10620" max="16383" man="1"/>
    <brk id="10672" max="16383" man="1"/>
    <brk id="10724" max="16383" man="1"/>
    <brk id="10776" max="16383" man="1"/>
    <brk id="10828" max="16383" man="1"/>
    <brk id="10880" max="16383" man="1"/>
    <brk id="10932" max="16383" man="1"/>
    <brk id="10984" max="16383" man="1"/>
    <brk id="11036" max="16383" man="1"/>
    <brk id="11088" max="16383" man="1"/>
    <brk id="11140" max="16383" man="1"/>
    <brk id="11192" max="16383" man="1"/>
    <brk id="11244" max="16383" man="1"/>
    <brk id="11296" max="16383" man="1"/>
    <brk id="11348" max="16383" man="1"/>
    <brk id="11400" max="16383" man="1"/>
    <brk id="11452" max="16383" man="1"/>
    <brk id="11504" max="16383" man="1"/>
    <brk id="11556" max="16383" man="1"/>
    <brk id="11608" max="16383" man="1"/>
    <brk id="11660" max="16383" man="1"/>
    <brk id="11712" max="16383" man="1"/>
    <brk id="11764" max="16383" man="1"/>
    <brk id="11816" max="16383" man="1"/>
    <brk id="11868" max="16383" man="1"/>
    <brk id="11920" max="16383" man="1"/>
    <brk id="11972" max="16383" man="1"/>
    <brk id="12024" max="16383" man="1"/>
    <brk id="12076" max="16383" man="1"/>
    <brk id="12128" max="16383" man="1"/>
    <brk id="12180" max="16383" man="1"/>
    <brk id="12232" max="16383" man="1"/>
    <brk id="12284" max="16383" man="1"/>
    <brk id="12336" max="16383" man="1"/>
    <brk id="12388" max="16383" man="1"/>
    <brk id="12440" max="16383" man="1"/>
    <brk id="12492" max="16383" man="1"/>
    <brk id="12544" max="16383" man="1"/>
    <brk id="12596" max="16383" man="1"/>
    <brk id="12648" max="16383" man="1"/>
    <brk id="12700" max="16383" man="1"/>
    <brk id="12752" max="16383" man="1"/>
    <brk id="12804" max="16383" man="1"/>
    <brk id="12856" max="16383" man="1"/>
    <brk id="12908" max="16383" man="1"/>
    <brk id="12960" max="16383" man="1"/>
    <brk id="13012" max="16383" man="1"/>
    <brk id="13064" max="16383" man="1"/>
    <brk id="13116" max="16383" man="1"/>
    <brk id="13168" max="16383" man="1"/>
    <brk id="13220" max="16383" man="1"/>
    <brk id="13272" max="16383" man="1"/>
    <brk id="13324" max="16383" man="1"/>
    <brk id="13376" max="16383" man="1"/>
    <brk id="13428" max="16383" man="1"/>
    <brk id="13480" max="16383" man="1"/>
    <brk id="13532" max="16383" man="1"/>
    <brk id="13584" max="16383" man="1"/>
    <brk id="13636" max="16383" man="1"/>
    <brk id="13688" max="16383" man="1"/>
    <brk id="13740" max="16383" man="1"/>
    <brk id="13792" max="16383" man="1"/>
    <brk id="13844" max="16383" man="1"/>
    <brk id="13896" max="16383" man="1"/>
    <brk id="13948" max="16383" man="1"/>
    <brk id="14000" max="16383" man="1"/>
    <brk id="14052" max="16383" man="1"/>
    <brk id="14104" max="16383" man="1"/>
    <brk id="14156" max="16383" man="1"/>
    <brk id="14208" max="16383" man="1"/>
    <brk id="14260" max="16383" man="1"/>
    <brk id="14312" max="16383" man="1"/>
    <brk id="14364" max="16383" man="1"/>
    <brk id="14416" max="16383" man="1"/>
    <brk id="14468" max="16383" man="1"/>
    <brk id="14520" max="16383" man="1"/>
    <brk id="14572" max="16383" man="1"/>
    <brk id="14624" max="16383" man="1"/>
    <brk id="14676" max="16383" man="1"/>
    <brk id="14728" max="16383" man="1"/>
    <brk id="14780" max="16383" man="1"/>
    <brk id="14832" max="16383" man="1"/>
    <brk id="14884" max="16383" man="1"/>
    <brk id="14936" max="16383" man="1"/>
    <brk id="14988" max="16383" man="1"/>
    <brk id="15040" max="16383" man="1"/>
    <brk id="15092" max="16383" man="1"/>
    <brk id="15144" max="16383" man="1"/>
    <brk id="15196" max="16383" man="1"/>
    <brk id="15248" max="16383" man="1"/>
    <brk id="15300" max="16383" man="1"/>
    <brk id="15352" max="16383" man="1"/>
    <brk id="15404" max="16383" man="1"/>
    <brk id="15456" max="16383" man="1"/>
    <brk id="15508" max="16383" man="1"/>
    <brk id="15560" max="16383" man="1"/>
    <brk id="15612" max="16383" man="1"/>
    <brk id="15664" max="16383" man="1"/>
    <brk id="15716" max="16383" man="1"/>
    <brk id="15768" max="16383" man="1"/>
    <brk id="15820" max="16383" man="1"/>
    <brk id="15872" max="16383" man="1"/>
    <brk id="15924" max="16383" man="1"/>
    <brk id="15976" max="16383" man="1"/>
    <brk id="16028" max="16383" man="1"/>
    <brk id="16080" max="16383" man="1"/>
    <brk id="16132" max="16383" man="1"/>
    <brk id="16184" max="16383" man="1"/>
    <brk id="16236" max="16383" man="1"/>
    <brk id="16288" max="16383" man="1"/>
    <brk id="16340" max="16383" man="1"/>
    <brk id="16392" max="16383" man="1"/>
    <brk id="16444" max="16383" man="1"/>
    <brk id="16496" max="16383" man="1"/>
    <brk id="16548" max="16383" man="1"/>
    <brk id="16600" max="16383" man="1"/>
    <brk id="16652" max="16383" man="1"/>
    <brk id="16704" max="16383" man="1"/>
    <brk id="16756" max="16383" man="1"/>
    <brk id="16808" max="16383" man="1"/>
    <brk id="16860" max="16383" man="1"/>
    <brk id="16912" max="16383" man="1"/>
    <brk id="16964" max="16383" man="1"/>
    <brk id="17016" max="16383" man="1"/>
    <brk id="17068" max="16383" man="1"/>
    <brk id="17120" max="16383" man="1"/>
    <brk id="17172" max="16383" man="1"/>
    <brk id="17224" max="16383" man="1"/>
    <brk id="17276" max="16383" man="1"/>
    <brk id="17328" max="16383" man="1"/>
    <brk id="17380" max="16383" man="1"/>
    <brk id="17432" max="16383" man="1"/>
    <brk id="17484" max="16383" man="1"/>
    <brk id="17536" max="16383" man="1"/>
    <brk id="17588" max="16383" man="1"/>
    <brk id="17640" max="16383" man="1"/>
    <brk id="17692" max="16383" man="1"/>
    <brk id="17744" max="16383" man="1"/>
    <brk id="17796" max="16383" man="1"/>
    <brk id="17848" max="16383" man="1"/>
    <brk id="17900" max="16383" man="1"/>
    <brk id="17952" max="16383" man="1"/>
    <brk id="18004" max="16383" man="1"/>
    <brk id="18056" max="16383" man="1"/>
    <brk id="18108" max="16383" man="1"/>
    <brk id="18160" max="16383" man="1"/>
    <brk id="18212" max="16383" man="1"/>
    <brk id="18264" max="16383" man="1"/>
    <brk id="18316" max="16383" man="1"/>
    <brk id="18368" max="16383" man="1"/>
    <brk id="18420" max="16383" man="1"/>
    <brk id="18472" max="16383" man="1"/>
    <brk id="18524" max="16383" man="1"/>
    <brk id="18576" max="16383" man="1"/>
    <brk id="18628" max="16383" man="1"/>
    <brk id="18680" max="16383" man="1"/>
    <brk id="18732" max="16383" man="1"/>
    <brk id="18784" max="16383" man="1"/>
    <brk id="18836" max="16383" man="1"/>
    <brk id="18888" max="16383" man="1"/>
    <brk id="18940" max="16383" man="1"/>
    <brk id="18992" max="16383" man="1"/>
    <brk id="19044" max="16383" man="1"/>
    <brk id="19096" max="16383" man="1"/>
    <brk id="19148" max="16383" man="1"/>
    <brk id="19200" max="16383" man="1"/>
    <brk id="19252" max="16383" man="1"/>
    <brk id="19304" max="16383" man="1"/>
    <brk id="19356" max="16383" man="1"/>
    <brk id="19408" max="16383" man="1"/>
    <brk id="19460" max="16383" man="1"/>
    <brk id="19512" max="16383" man="1"/>
    <brk id="19564" max="16383" man="1"/>
    <brk id="19616" max="16383" man="1"/>
    <brk id="19668" max="16383" man="1"/>
    <brk id="19720" max="16383" man="1"/>
    <brk id="19772" max="16383" man="1"/>
    <brk id="19824" max="16383" man="1"/>
    <brk id="19876" max="16383" man="1"/>
    <brk id="19928" max="16383" man="1"/>
    <brk id="19980" max="16383" man="1"/>
    <brk id="20032" max="16383" man="1"/>
    <brk id="20084" max="16383" man="1"/>
    <brk id="20136" max="16383" man="1"/>
    <brk id="20188" max="16383" man="1"/>
    <brk id="20240" max="16383" man="1"/>
    <brk id="20292" max="16383" man="1"/>
    <brk id="20344" max="16383" man="1"/>
    <brk id="20396" max="16383" man="1"/>
    <brk id="20448" max="16383" man="1"/>
    <brk id="20500" max="16383" man="1"/>
    <brk id="20552" max="16383" man="1"/>
    <brk id="20604" max="16383" man="1"/>
    <brk id="20656" max="16383" man="1"/>
    <brk id="20708" max="16383" man="1"/>
    <brk id="20760" max="16383" man="1"/>
    <brk id="20812" max="16383" man="1"/>
    <brk id="20864" max="16383" man="1"/>
    <brk id="20916" max="16383" man="1"/>
    <brk id="20968" max="16383" man="1"/>
    <brk id="21020" max="16383" man="1"/>
    <brk id="21072" max="16383" man="1"/>
    <brk id="21124" max="16383" man="1"/>
    <brk id="21176" max="16383" man="1"/>
    <brk id="21228" max="16383" man="1"/>
    <brk id="21280" max="16383" man="1"/>
    <brk id="21332" max="16383" man="1"/>
    <brk id="21384" max="16383" man="1"/>
    <brk id="21436" max="16383" man="1"/>
    <brk id="21488" max="16383" man="1"/>
    <brk id="21540" max="16383" man="1"/>
    <brk id="21592" max="16383" man="1"/>
    <brk id="21644" max="16383" man="1"/>
    <brk id="21696" max="16383" man="1"/>
    <brk id="21748" max="16383" man="1"/>
    <brk id="21800" max="16383" man="1"/>
    <brk id="21852" max="16383" man="1"/>
    <brk id="21904" max="16383" man="1"/>
    <brk id="21956" max="16383" man="1"/>
    <brk id="22008" max="16383" man="1"/>
    <brk id="22060" max="16383" man="1"/>
    <brk id="22112" max="16383" man="1"/>
    <brk id="22164" max="16383" man="1"/>
    <brk id="22216" max="16383" man="1"/>
    <brk id="22268" max="16383" man="1"/>
    <brk id="22320" max="16383" man="1"/>
    <brk id="22372" max="16383" man="1"/>
    <brk id="22424" max="16383" man="1"/>
    <brk id="22476" max="16383" man="1"/>
    <brk id="22528" max="16383" man="1"/>
    <brk id="22580" max="16383" man="1"/>
    <brk id="22632" max="16383" man="1"/>
    <brk id="22684" max="16383" man="1"/>
    <brk id="22736" max="16383" man="1"/>
    <brk id="22788" max="16383" man="1"/>
    <brk id="22840" max="16383" man="1"/>
    <brk id="22892" max="16383" man="1"/>
    <brk id="22944" max="16383" man="1"/>
    <brk id="22996" max="16383" man="1"/>
    <brk id="23048" max="16383" man="1"/>
    <brk id="23100" max="16383" man="1"/>
    <brk id="23152" max="16383" man="1"/>
    <brk id="23204" max="16383" man="1"/>
    <brk id="23256" max="16383" man="1"/>
    <brk id="23308" max="16383" man="1"/>
    <brk id="23360" max="16383" man="1"/>
    <brk id="23412" max="16383" man="1"/>
    <brk id="23464" max="16383" man="1"/>
    <brk id="23516" max="16383" man="1"/>
    <brk id="23568" max="16383" man="1"/>
    <brk id="23620" max="16383" man="1"/>
    <brk id="23672" max="16383" man="1"/>
    <brk id="23724" max="16383" man="1"/>
    <brk id="23776" max="16383" man="1"/>
    <brk id="23828" max="16383" man="1"/>
    <brk id="23880" max="16383" man="1"/>
    <brk id="23932" max="16383" man="1"/>
    <brk id="23984" max="16383" man="1"/>
    <brk id="24036" max="16383" man="1"/>
    <brk id="24088" max="16383" man="1"/>
    <brk id="24140" max="16383" man="1"/>
    <brk id="24192" max="16383" man="1"/>
    <brk id="24244" max="16383" man="1"/>
    <brk id="24296" max="16383" man="1"/>
    <brk id="24348" max="16383" man="1"/>
    <brk id="24400" max="16383" man="1"/>
    <brk id="24452" max="16383" man="1"/>
    <brk id="24504" max="16383" man="1"/>
    <brk id="24556" max="16383" man="1"/>
    <brk id="24608" max="16383" man="1"/>
    <brk id="24660" max="16383" man="1"/>
    <brk id="24712" max="16383" man="1"/>
    <brk id="24764" max="16383" man="1"/>
    <brk id="24816" max="16383" man="1"/>
    <brk id="24868" max="16383" man="1"/>
    <brk id="24920" max="16383" man="1"/>
    <brk id="24972" max="16383" man="1"/>
    <brk id="25024" max="16383" man="1"/>
    <brk id="25076" max="16383" man="1"/>
    <brk id="25128" max="16383" man="1"/>
    <brk id="25180" max="16383" man="1"/>
    <brk id="25232" max="16383" man="1"/>
    <brk id="25284" max="16383" man="1"/>
    <brk id="25336" max="16383" man="1"/>
    <brk id="25388" max="16383" man="1"/>
    <brk id="25440" max="16383" man="1"/>
    <brk id="25492" max="16383" man="1"/>
    <brk id="25544" max="16383" man="1"/>
    <brk id="25596" max="16383" man="1"/>
    <brk id="25648" max="16383" man="1"/>
    <brk id="25700" max="16383" man="1"/>
    <brk id="25752" max="16383" man="1"/>
    <brk id="25804" max="16383" man="1"/>
    <brk id="25856" max="16383" man="1"/>
    <brk id="25908" max="16383" man="1"/>
    <brk id="25960" max="16383" man="1"/>
    <brk id="26012" max="16383" man="1"/>
    <brk id="26064" max="16383" man="1"/>
    <brk id="26116" max="16383" man="1"/>
    <brk id="26168" max="16383" man="1"/>
    <brk id="26220" max="16383" man="1"/>
    <brk id="26272" max="16383" man="1"/>
    <brk id="26324" max="16383" man="1"/>
    <brk id="26376" max="16383" man="1"/>
    <brk id="26428" max="16383" man="1"/>
    <brk id="26480" max="16383" man="1"/>
    <brk id="26532" max="16383" man="1"/>
    <brk id="26584" max="16383" man="1"/>
    <brk id="26636" max="16383" man="1"/>
    <brk id="26688" max="16383" man="1"/>
    <brk id="26740" max="16383" man="1"/>
    <brk id="26792" max="16383" man="1"/>
    <brk id="26844" max="16383" man="1"/>
    <brk id="26896" max="16383" man="1"/>
    <brk id="26948" max="16383" man="1"/>
    <brk id="27000" max="16383" man="1"/>
    <brk id="27052" max="16383" man="1"/>
    <brk id="27104" max="16383" man="1"/>
    <brk id="27156" max="16383" man="1"/>
    <brk id="27208" max="16383" man="1"/>
    <brk id="27260" max="16383" man="1"/>
    <brk id="27312" max="16383" man="1"/>
    <brk id="27364" max="16383" man="1"/>
    <brk id="27416" max="16383" man="1"/>
    <brk id="27468" max="16383" man="1"/>
    <brk id="27520" max="16383" man="1"/>
    <brk id="27572" max="16383" man="1"/>
    <brk id="27624" max="16383" man="1"/>
    <brk id="27676" max="16383" man="1"/>
    <brk id="27728" max="16383" man="1"/>
    <brk id="27780" max="16383" man="1"/>
    <brk id="27832" max="16383" man="1"/>
    <brk id="27884" max="16383" man="1"/>
    <brk id="27936" max="16383" man="1"/>
    <brk id="27988" max="16383" man="1"/>
    <brk id="28040" max="16383" man="1"/>
    <brk id="28092" max="16383" man="1"/>
    <brk id="28144" max="16383" man="1"/>
    <brk id="28196" max="16383" man="1"/>
    <brk id="28248" max="16383" man="1"/>
    <brk id="28300" max="16383" man="1"/>
    <brk id="28352" max="16383" man="1"/>
    <brk id="28404" max="16383" man="1"/>
    <brk id="28456" max="16383" man="1"/>
    <brk id="28508" max="16383" man="1"/>
    <brk id="28560" max="16383" man="1"/>
    <brk id="28612" max="16383" man="1"/>
    <brk id="28664" max="16383" man="1"/>
    <brk id="28716" max="16383" man="1"/>
    <brk id="28768" max="16383" man="1"/>
    <brk id="28820" max="16383" man="1"/>
    <brk id="28872" max="16383" man="1"/>
    <brk id="28924" max="16383" man="1"/>
    <brk id="28976" max="16383" man="1"/>
    <brk id="29028" max="16383" man="1"/>
    <brk id="29080" max="16383" man="1"/>
    <brk id="29132" max="16383" man="1"/>
    <brk id="29184" max="16383" man="1"/>
    <brk id="29236" max="16383" man="1"/>
    <brk id="29288" max="16383" man="1"/>
    <brk id="29340" max="16383" man="1"/>
    <brk id="29392" max="16383" man="1"/>
    <brk id="29444" max="16383" man="1"/>
    <brk id="29496" max="16383" man="1"/>
    <brk id="29548" max="16383" man="1"/>
    <brk id="29600" max="16383" man="1"/>
    <brk id="29652" max="16383" man="1"/>
    <brk id="29704" max="16383" man="1"/>
    <brk id="29756" max="16383" man="1"/>
    <brk id="29808" max="16383" man="1"/>
    <brk id="29860" max="16383" man="1"/>
    <brk id="29912" max="16383" man="1"/>
    <brk id="29964" max="16383" man="1"/>
    <brk id="30016" max="16383" man="1"/>
    <brk id="30068" max="16383" man="1"/>
    <brk id="30120" max="16383" man="1"/>
    <brk id="30172" max="16383" man="1"/>
    <brk id="30224" max="16383" man="1"/>
    <brk id="30276" max="16383" man="1"/>
    <brk id="30328" max="16383" man="1"/>
    <brk id="30380" max="16383" man="1"/>
    <brk id="30432" max="16383" man="1"/>
    <brk id="30484" max="16383" man="1"/>
    <brk id="30536" max="16383" man="1"/>
    <brk id="30588" max="16383" man="1"/>
    <brk id="30640" max="16383" man="1"/>
    <brk id="30692" max="16383" man="1"/>
    <brk id="30744" max="16383" man="1"/>
    <brk id="30796" max="16383" man="1"/>
    <brk id="30848" max="16383" man="1"/>
    <brk id="30900" max="16383" man="1"/>
    <brk id="30952" max="16383" man="1"/>
    <brk id="31004" max="16383" man="1"/>
    <brk id="31056" max="16383" man="1"/>
    <brk id="31108" max="16383" man="1"/>
    <brk id="31160" max="16383" man="1"/>
    <brk id="31212" max="16383" man="1"/>
    <brk id="31264" max="16383" man="1"/>
    <brk id="31316" max="16383" man="1"/>
    <brk id="31368" max="16383" man="1"/>
    <brk id="31420" max="16383" man="1"/>
    <brk id="31472" max="16383" man="1"/>
    <brk id="31524" max="16383" man="1"/>
    <brk id="31576" max="16383" man="1"/>
    <brk id="31628" max="16383" man="1"/>
    <brk id="31680" max="16383" man="1"/>
    <brk id="31732" max="16383" man="1"/>
    <brk id="31784" max="16383" man="1"/>
    <brk id="31836" max="16383" man="1"/>
    <brk id="31888" max="16383" man="1"/>
    <brk id="31940" max="16383" man="1"/>
    <brk id="31992" max="16383" man="1"/>
    <brk id="32044" max="16383" man="1"/>
    <brk id="32096" max="16383" man="1"/>
    <brk id="32148" max="16383" man="1"/>
    <brk id="32200" max="16383" man="1"/>
    <brk id="32252" max="16383" man="1"/>
    <brk id="32304" max="16383" man="1"/>
    <brk id="32356" max="16383" man="1"/>
    <brk id="32408" max="16383" man="1"/>
    <brk id="32460" max="16383" man="1"/>
    <brk id="32512" max="16383" man="1"/>
    <brk id="32564" max="16383" man="1"/>
    <brk id="32616" max="16383" man="1"/>
    <brk id="32668" max="16383" man="1"/>
    <brk id="32720" max="16383" man="1"/>
    <brk id="32772" max="16383" man="1"/>
    <brk id="32824" max="16383" man="1"/>
    <brk id="32876" max="16383" man="1"/>
    <brk id="32928" max="16383" man="1"/>
    <brk id="32980" max="16383" man="1"/>
    <brk id="33032" max="16383" man="1"/>
    <brk id="33084" max="16383" man="1"/>
    <brk id="33136" max="16383" man="1"/>
    <brk id="33188" max="16383" man="1"/>
    <brk id="33240" max="16383" man="1"/>
    <brk id="33292" max="16383" man="1"/>
    <brk id="33344" max="16383" man="1"/>
    <brk id="33396" max="16383" man="1"/>
    <brk id="33448" max="16383" man="1"/>
    <brk id="33500" max="16383" man="1"/>
    <brk id="33552" max="16383" man="1"/>
    <brk id="33604" max="16383" man="1"/>
    <brk id="33656" max="16383" man="1"/>
    <brk id="33708" max="16383" man="1"/>
    <brk id="33760" max="16383" man="1"/>
    <brk id="33812" max="16383" man="1"/>
    <brk id="33864" max="16383" man="1"/>
    <brk id="33916" max="16383" man="1"/>
    <brk id="33968" max="16383" man="1"/>
    <brk id="34020" max="16383" man="1"/>
    <brk id="34072" max="16383" man="1"/>
    <brk id="34124" max="16383" man="1"/>
    <brk id="34176" max="16383" man="1"/>
    <brk id="34228" max="16383" man="1"/>
    <brk id="34280" max="16383" man="1"/>
    <brk id="34332" max="16383" man="1"/>
    <brk id="34384" max="16383" man="1"/>
    <brk id="34436" max="16383" man="1"/>
    <brk id="34488" max="16383" man="1"/>
    <brk id="34540" max="16383" man="1"/>
    <brk id="34592" max="16383" man="1"/>
    <brk id="34644" max="16383" man="1"/>
    <brk id="34696" max="16383" man="1"/>
    <brk id="34748" max="16383" man="1"/>
    <brk id="34800" max="16383" man="1"/>
    <brk id="34852" max="16383" man="1"/>
    <brk id="34904" max="16383" man="1"/>
    <brk id="34956" max="16383" man="1"/>
    <brk id="35008" max="16383" man="1"/>
    <brk id="35060" max="16383" man="1"/>
    <brk id="35112" max="16383" man="1"/>
    <brk id="35164" max="16383" man="1"/>
    <brk id="35216" max="16383" man="1"/>
    <brk id="35268" max="16383" man="1"/>
    <brk id="35320" max="16383" man="1"/>
    <brk id="35372" max="16383" man="1"/>
    <brk id="35424" max="16383" man="1"/>
    <brk id="35476" max="16383" man="1"/>
    <brk id="35528" max="16383" man="1"/>
    <brk id="35580" max="16383" man="1"/>
    <brk id="35632" max="16383" man="1"/>
    <brk id="35684" max="16383" man="1"/>
    <brk id="35736" max="16383" man="1"/>
    <brk id="35788" max="16383" man="1"/>
    <brk id="35840" max="16383" man="1"/>
    <brk id="35892" max="16383" man="1"/>
    <brk id="35944" max="16383" man="1"/>
    <brk id="35996" max="16383" man="1"/>
    <brk id="36048" max="16383" man="1"/>
    <brk id="36100" max="16383" man="1"/>
    <brk id="36152" max="16383" man="1"/>
    <brk id="36204" max="16383" man="1"/>
    <brk id="36256" max="16383" man="1"/>
    <brk id="36308" max="16383" man="1"/>
    <brk id="36360" max="16383" man="1"/>
    <brk id="36412" max="16383" man="1"/>
    <brk id="36464" max="16383" man="1"/>
    <brk id="36516" max="16383" man="1"/>
    <brk id="36568" max="16383" man="1"/>
    <brk id="36620" max="16383" man="1"/>
    <brk id="36672" max="16383" man="1"/>
    <brk id="36724" max="16383" man="1"/>
    <brk id="36776" max="16383" man="1"/>
    <brk id="36828" max="16383" man="1"/>
    <brk id="36880" max="16383" man="1"/>
    <brk id="36932" max="16383" man="1"/>
    <brk id="36984" max="16383" man="1"/>
    <brk id="37036" max="16383" man="1"/>
    <brk id="37088" max="16383" man="1"/>
    <brk id="37140" max="16383" man="1"/>
    <brk id="37192" max="16383" man="1"/>
    <brk id="37244" max="16383" man="1"/>
    <brk id="37296" max="16383" man="1"/>
    <brk id="37348" max="16383" man="1"/>
    <brk id="37400" max="16383" man="1"/>
    <brk id="37452" max="16383" man="1"/>
    <brk id="37504" max="16383" man="1"/>
    <brk id="37556" max="16383" man="1"/>
    <brk id="37608" max="16383" man="1"/>
    <brk id="37660" max="16383" man="1"/>
    <brk id="37712" max="16383" man="1"/>
    <brk id="37764" max="16383" man="1"/>
    <brk id="37816" max="16383" man="1"/>
    <brk id="37868" max="16383" man="1"/>
    <brk id="37920" max="16383" man="1"/>
    <brk id="37972" max="16383" man="1"/>
    <brk id="38024" max="16383" man="1"/>
    <brk id="38076" max="16383" man="1"/>
    <brk id="38128" max="16383" man="1"/>
    <brk id="38180" max="16383" man="1"/>
    <brk id="38232" max="16383" man="1"/>
    <brk id="38284" max="16383" man="1"/>
    <brk id="38336" max="16383" man="1"/>
    <brk id="38388" max="16383" man="1"/>
    <brk id="38440" max="16383" man="1"/>
    <brk id="38492" max="16383" man="1"/>
    <brk id="38544" max="16383" man="1"/>
    <brk id="38596" max="16383" man="1"/>
    <brk id="38648" max="16383" man="1"/>
    <brk id="38700" max="16383" man="1"/>
    <brk id="38752" max="16383" man="1"/>
    <brk id="38804" max="16383" man="1"/>
    <brk id="38856" max="16383" man="1"/>
    <brk id="38908" max="16383" man="1"/>
    <brk id="38960" max="16383" man="1"/>
    <brk id="39012" max="16383" man="1"/>
    <brk id="39064" max="16383" man="1"/>
    <brk id="39116" max="16383" man="1"/>
    <brk id="39168" max="16383" man="1"/>
    <brk id="39220" max="16383" man="1"/>
    <brk id="39272" max="16383" man="1"/>
    <brk id="39324" max="16383" man="1"/>
    <brk id="39376" max="16383" man="1"/>
    <brk id="39428" max="16383" man="1"/>
    <brk id="39480" max="16383" man="1"/>
    <brk id="39532" max="16383" man="1"/>
    <brk id="39584" max="16383" man="1"/>
    <brk id="39636" max="16383" man="1"/>
    <brk id="39688" max="16383" man="1"/>
    <brk id="39740" max="16383" man="1"/>
    <brk id="39792" max="16383" man="1"/>
    <brk id="39844" max="16383" man="1"/>
    <brk id="39896" max="16383" man="1"/>
    <brk id="39948" max="16383" man="1"/>
    <brk id="40000" max="16383" man="1"/>
    <brk id="40052" max="16383" man="1"/>
    <brk id="40104" max="16383" man="1"/>
    <brk id="40156" max="16383" man="1"/>
    <brk id="40208" max="16383" man="1"/>
    <brk id="40260" max="16383" man="1"/>
    <brk id="40312" max="16383" man="1"/>
    <brk id="40364" max="16383" man="1"/>
    <brk id="40416" max="16383" man="1"/>
    <brk id="40468" max="16383" man="1"/>
    <brk id="40520" max="16383" man="1"/>
    <brk id="40572" max="16383" man="1"/>
    <brk id="40624" max="16383" man="1"/>
    <brk id="40676" max="16383" man="1"/>
    <brk id="40728" max="16383" man="1"/>
    <brk id="40780" max="16383" man="1"/>
    <brk id="40832" max="16383" man="1"/>
    <brk id="40884" max="16383" man="1"/>
    <brk id="40936" max="16383" man="1"/>
    <brk id="40988" max="16383" man="1"/>
    <brk id="41040" max="16383" man="1"/>
    <brk id="41092" max="16383" man="1"/>
    <brk id="41144" max="16383" man="1"/>
    <brk id="41196" max="16383" man="1"/>
    <brk id="41248" max="16383" man="1"/>
    <brk id="41300" max="16383" man="1"/>
    <brk id="41352" max="16383" man="1"/>
    <brk id="41404" max="16383" man="1"/>
    <brk id="41456" max="16383" man="1"/>
    <brk id="41508" max="16383" man="1"/>
    <brk id="41560" max="16383" man="1"/>
    <brk id="41612" max="16383" man="1"/>
    <brk id="41664" max="16383" man="1"/>
    <brk id="41716" max="16383" man="1"/>
    <brk id="41768" max="16383" man="1"/>
    <brk id="41820" max="16383" man="1"/>
    <brk id="41872" max="16383" man="1"/>
    <brk id="41924" max="16383" man="1"/>
    <brk id="41976" max="16383" man="1"/>
    <brk id="42028" max="16383" man="1"/>
    <brk id="42080" max="16383" man="1"/>
    <brk id="42132" max="16383" man="1"/>
    <brk id="42184" max="16383" man="1"/>
    <brk id="42236" max="16383" man="1"/>
    <brk id="42288" max="16383" man="1"/>
    <brk id="42340" max="16383" man="1"/>
    <brk id="42392" max="16383" man="1"/>
    <brk id="42444" max="16383" man="1"/>
    <brk id="42496" max="16383" man="1"/>
    <brk id="42548" max="16383" man="1"/>
    <brk id="42600" max="16383" man="1"/>
    <brk id="42652" max="16383" man="1"/>
    <brk id="42704" max="16383" man="1"/>
    <brk id="42756" max="16383" man="1"/>
    <brk id="42808" max="16383" man="1"/>
    <brk id="42860" max="16383" man="1"/>
    <brk id="42912" max="16383" man="1"/>
    <brk id="42964" max="16383" man="1"/>
    <brk id="43016" max="16383" man="1"/>
    <brk id="43068" max="16383" man="1"/>
    <brk id="43120" max="16383" man="1"/>
    <brk id="43172" max="16383" man="1"/>
    <brk id="43224" max="16383" man="1"/>
    <brk id="43276" max="16383" man="1"/>
    <brk id="43328" max="16383" man="1"/>
    <brk id="43380" max="16383" man="1"/>
    <brk id="43432" max="16383" man="1"/>
    <brk id="43484" max="16383" man="1"/>
    <brk id="43536" max="16383" man="1"/>
    <brk id="43588" max="16383" man="1"/>
    <brk id="43640" max="16383" man="1"/>
    <brk id="43692" max="16383" man="1"/>
    <brk id="43744" max="16383" man="1"/>
    <brk id="43796" max="16383" man="1"/>
    <brk id="43848" max="16383" man="1"/>
    <brk id="43900" max="16383" man="1"/>
    <brk id="43952" max="16383" man="1"/>
    <brk id="44004" max="16383" man="1"/>
    <brk id="44056" max="16383" man="1"/>
    <brk id="44108" max="16383" man="1"/>
    <brk id="44160" max="16383" man="1"/>
    <brk id="44212" max="16383" man="1"/>
    <brk id="44264" max="16383" man="1"/>
    <brk id="44316" max="16383" man="1"/>
    <brk id="44368" max="16383" man="1"/>
    <brk id="44420" max="16383" man="1"/>
    <brk id="44472" max="16383" man="1"/>
    <brk id="44524" max="16383" man="1"/>
    <brk id="44576" max="16383" man="1"/>
    <brk id="44628" max="16383" man="1"/>
    <brk id="44680" max="16383" man="1"/>
    <brk id="44732" max="16383" man="1"/>
    <brk id="44784" max="16383" man="1"/>
    <brk id="44836" max="16383" man="1"/>
    <brk id="44888" max="16383" man="1"/>
    <brk id="44940" max="16383" man="1"/>
    <brk id="44992" max="16383" man="1"/>
    <brk id="45044" max="16383" man="1"/>
    <brk id="45096" max="16383" man="1"/>
    <brk id="45148" max="16383" man="1"/>
    <brk id="45200" max="16383" man="1"/>
    <brk id="45252" max="16383" man="1"/>
    <brk id="45304" max="16383" man="1"/>
    <brk id="45356" max="16383" man="1"/>
    <brk id="45408" max="16383" man="1"/>
    <brk id="45460" max="16383" man="1"/>
    <brk id="45512" max="16383" man="1"/>
    <brk id="45564" max="16383" man="1"/>
    <brk id="45616" max="16383" man="1"/>
    <brk id="45668" max="16383" man="1"/>
    <brk id="45720" max="16383" man="1"/>
    <brk id="45772" max="16383" man="1"/>
    <brk id="45824" max="16383" man="1"/>
    <brk id="45876" max="16383" man="1"/>
    <brk id="45928" max="16383" man="1"/>
    <brk id="45980" max="16383" man="1"/>
    <brk id="46032" max="16383" man="1"/>
    <brk id="46084" max="16383" man="1"/>
    <brk id="46136" max="16383" man="1"/>
    <brk id="46188" max="16383" man="1"/>
    <brk id="46240" max="16383" man="1"/>
    <brk id="46292" max="16383" man="1"/>
    <brk id="46344" max="16383" man="1"/>
    <brk id="46396" max="16383" man="1"/>
    <brk id="46448" max="16383" man="1"/>
    <brk id="46500" max="16383" man="1"/>
    <brk id="46552" max="16383" man="1"/>
    <brk id="46604" max="16383" man="1"/>
    <brk id="46656" max="16383" man="1"/>
    <brk id="46708" max="16383" man="1"/>
    <brk id="46760" max="16383" man="1"/>
    <brk id="46812" max="16383" man="1"/>
    <brk id="46864" max="16383" man="1"/>
    <brk id="46916" max="16383" man="1"/>
    <brk id="46968" max="16383" man="1"/>
    <brk id="47020" max="16383" man="1"/>
    <brk id="47072" max="16383" man="1"/>
    <brk id="47124" max="16383" man="1"/>
    <brk id="47176" max="16383" man="1"/>
    <brk id="47228" max="16383" man="1"/>
    <brk id="47280" max="16383" man="1"/>
    <brk id="47332" max="16383" man="1"/>
    <brk id="47384" max="16383" man="1"/>
    <brk id="47436" max="16383" man="1"/>
    <brk id="47488" max="16383" man="1"/>
    <brk id="47540" max="16383" man="1"/>
    <brk id="47592" max="16383" man="1"/>
    <brk id="47644" max="16383" man="1"/>
    <brk id="47696" max="16383" man="1"/>
    <brk id="47748" max="16383" man="1"/>
    <brk id="47800" max="16383" man="1"/>
    <brk id="47852" max="16383" man="1"/>
    <brk id="47904" max="16383" man="1"/>
    <brk id="47956" max="16383" man="1"/>
    <brk id="48008" max="16383" man="1"/>
    <brk id="48060" max="16383" man="1"/>
    <brk id="48112" max="16383" man="1"/>
    <brk id="48164" max="16383" man="1"/>
    <brk id="48216" max="16383" man="1"/>
    <brk id="48268" max="16383" man="1"/>
    <brk id="48320" max="16383" man="1"/>
    <brk id="48372" max="16383" man="1"/>
    <brk id="48424" max="16383" man="1"/>
    <brk id="48476" max="16383" man="1"/>
    <brk id="48528" max="16383" man="1"/>
    <brk id="48580" max="16383" man="1"/>
    <brk id="48632" max="16383" man="1"/>
    <brk id="48684" max="16383" man="1"/>
    <brk id="48736" max="16383" man="1"/>
    <brk id="48788" max="16383" man="1"/>
    <brk id="48840" max="16383" man="1"/>
    <brk id="48892" max="16383" man="1"/>
    <brk id="48944" max="16383" man="1"/>
    <brk id="48996" max="16383" man="1"/>
    <brk id="49048" max="16383" man="1"/>
    <brk id="49100" max="16383" man="1"/>
    <brk id="49152" max="16383" man="1"/>
    <brk id="49204" max="16383" man="1"/>
    <brk id="49256" max="16383" man="1"/>
    <brk id="49308" max="16383" man="1"/>
    <brk id="49360" max="16383" man="1"/>
    <brk id="49412" max="16383" man="1"/>
    <brk id="49464" max="16383" man="1"/>
    <brk id="49516" max="16383" man="1"/>
    <brk id="49568" max="16383" man="1"/>
    <brk id="49620" max="16383" man="1"/>
    <brk id="49672" max="16383" man="1"/>
    <brk id="49724" max="16383" man="1"/>
    <brk id="49776" max="16383" man="1"/>
    <brk id="49828" max="16383" man="1"/>
    <brk id="49880" max="16383" man="1"/>
    <brk id="49932" max="16383" man="1"/>
    <brk id="49984" max="16383" man="1"/>
    <brk id="50036" max="16383" man="1"/>
    <brk id="50088" max="16383" man="1"/>
    <brk id="50140" max="16383" man="1"/>
    <brk id="50192" max="16383" man="1"/>
    <brk id="50244" max="16383" man="1"/>
    <brk id="50296" max="16383" man="1"/>
    <brk id="50348" max="16383" man="1"/>
    <brk id="50400" max="16383" man="1"/>
    <brk id="50452" max="16383" man="1"/>
    <brk id="50504" max="16383" man="1"/>
    <brk id="50556" max="16383" man="1"/>
    <brk id="50608" max="16383" man="1"/>
    <brk id="50660" max="16383" man="1"/>
    <brk id="50712" max="16383" man="1"/>
    <brk id="50764" max="16383" man="1"/>
    <brk id="50816" max="16383" man="1"/>
    <brk id="50868" max="16383" man="1"/>
    <brk id="50920" max="16383" man="1"/>
    <brk id="50972" max="16383" man="1"/>
    <brk id="51024" max="16383" man="1"/>
    <brk id="51076" max="16383" man="1"/>
    <brk id="51128" max="16383" man="1"/>
    <brk id="51180" max="16383" man="1"/>
    <brk id="51232" max="16383" man="1"/>
    <brk id="51284" max="16383" man="1"/>
    <brk id="51336" max="16383" man="1"/>
    <brk id="51388" max="16383" man="1"/>
    <brk id="51440" max="16383" man="1"/>
    <brk id="51492" max="16383" man="1"/>
    <brk id="51544" max="16383" man="1"/>
    <brk id="51596" max="16383" man="1"/>
    <brk id="51648" max="16383" man="1"/>
    <brk id="51700" max="16383" man="1"/>
    <brk id="51752" max="16383" man="1"/>
    <brk id="51804" max="16383" man="1"/>
    <brk id="51856" max="16383" man="1"/>
    <brk id="51908" max="16383" man="1"/>
    <brk id="51960" max="16383" man="1"/>
    <brk id="52012" max="16383" man="1"/>
    <brk id="52064" max="16383" man="1"/>
    <brk id="52116" max="16383" man="1"/>
    <brk id="52168" max="16383" man="1"/>
    <brk id="52220" max="16383" man="1"/>
    <brk id="52272" max="16383" man="1"/>
    <brk id="52324" max="16383" man="1"/>
    <brk id="52376" max="16383" man="1"/>
    <brk id="52428" max="16383" man="1"/>
    <brk id="52480" max="16383" man="1"/>
    <brk id="52532" max="16383" man="1"/>
    <brk id="52584" max="16383" man="1"/>
    <brk id="52636" max="16383" man="1"/>
    <brk id="52688" max="16383" man="1"/>
    <brk id="52740" max="16383" man="1"/>
    <brk id="52792" max="16383" man="1"/>
    <brk id="52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P037</vt:lpstr>
      <vt:lpstr>P058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edabrowska</cp:lastModifiedBy>
  <cp:lastPrinted>2020-05-07T06:40:36Z</cp:lastPrinted>
  <dcterms:created xsi:type="dcterms:W3CDTF">2005-12-16T09:59:57Z</dcterms:created>
  <dcterms:modified xsi:type="dcterms:W3CDTF">2020-05-26T13:29:34Z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