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S063" sheetId="1" r:id="rId1"/>
  </sheets>
  <calcPr calcId="125725"/>
  <fileRecoveryPr repairLoad="1"/>
</workbook>
</file>

<file path=xl/calcChain.xml><?xml version="1.0" encoding="utf-8"?>
<calcChain xmlns="http://schemas.openxmlformats.org/spreadsheetml/2006/main">
  <c r="D672" i="1"/>
  <c r="C672"/>
  <c r="F666"/>
  <c r="F672" s="1"/>
  <c r="E666"/>
  <c r="E672" s="1"/>
  <c r="D666"/>
  <c r="C666"/>
  <c r="F646"/>
  <c r="E646"/>
  <c r="F643"/>
  <c r="F655" s="1"/>
  <c r="E643"/>
  <c r="E655" s="1"/>
  <c r="F630"/>
  <c r="E630"/>
  <c r="F627"/>
  <c r="F637" s="1"/>
  <c r="E627"/>
  <c r="F624"/>
  <c r="E624"/>
  <c r="E637" s="1"/>
  <c r="F612"/>
  <c r="E612"/>
  <c r="F607"/>
  <c r="F605" s="1"/>
  <c r="F618" s="1"/>
  <c r="E607"/>
  <c r="E605" s="1"/>
  <c r="E618" s="1"/>
  <c r="F587"/>
  <c r="E587"/>
  <c r="F582"/>
  <c r="F598" s="1"/>
  <c r="E582"/>
  <c r="E598" s="1"/>
  <c r="D576"/>
  <c r="C576"/>
  <c r="F542"/>
  <c r="E542"/>
  <c r="F539"/>
  <c r="F530" s="1"/>
  <c r="F560" s="1"/>
  <c r="E539"/>
  <c r="F531"/>
  <c r="E531"/>
  <c r="E530" s="1"/>
  <c r="E560" s="1"/>
  <c r="F517"/>
  <c r="E517"/>
  <c r="C492"/>
  <c r="C486" s="1"/>
  <c r="B492"/>
  <c r="C487"/>
  <c r="B487"/>
  <c r="B486" s="1"/>
  <c r="C481"/>
  <c r="B481"/>
  <c r="C476"/>
  <c r="C475" s="1"/>
  <c r="B476"/>
  <c r="B475"/>
  <c r="C446"/>
  <c r="E437"/>
  <c r="D437"/>
  <c r="C437"/>
  <c r="B437"/>
  <c r="D421"/>
  <c r="D420" s="1"/>
  <c r="D429" s="1"/>
  <c r="C421"/>
  <c r="C420" s="1"/>
  <c r="C429" s="1"/>
  <c r="J412"/>
  <c r="I412"/>
  <c r="G412"/>
  <c r="B412"/>
  <c r="K411"/>
  <c r="E411"/>
  <c r="E410"/>
  <c r="K410" s="1"/>
  <c r="K409"/>
  <c r="E409"/>
  <c r="E408"/>
  <c r="E406" s="1"/>
  <c r="K407"/>
  <c r="E407"/>
  <c r="J406"/>
  <c r="I406"/>
  <c r="H406"/>
  <c r="G406"/>
  <c r="F406"/>
  <c r="D406"/>
  <c r="C406"/>
  <c r="B406"/>
  <c r="K405"/>
  <c r="E405"/>
  <c r="E404"/>
  <c r="E402" s="1"/>
  <c r="E412" s="1"/>
  <c r="K403"/>
  <c r="E403"/>
  <c r="J402"/>
  <c r="I402"/>
  <c r="H402"/>
  <c r="H412" s="1"/>
  <c r="G402"/>
  <c r="F402"/>
  <c r="F412" s="1"/>
  <c r="D402"/>
  <c r="D412" s="1"/>
  <c r="C402"/>
  <c r="C412" s="1"/>
  <c r="B402"/>
  <c r="K401"/>
  <c r="E401"/>
  <c r="D382"/>
  <c r="C382"/>
  <c r="D375"/>
  <c r="D370"/>
  <c r="C370"/>
  <c r="D362"/>
  <c r="C362"/>
  <c r="C375" s="1"/>
  <c r="C354"/>
  <c r="D343"/>
  <c r="C343"/>
  <c r="D332"/>
  <c r="D354" s="1"/>
  <c r="C332"/>
  <c r="D302"/>
  <c r="D323" s="1"/>
  <c r="C302"/>
  <c r="C323" s="1"/>
  <c r="D290"/>
  <c r="C290"/>
  <c r="E275"/>
  <c r="D275"/>
  <c r="C275"/>
  <c r="B275"/>
  <c r="E267"/>
  <c r="D267"/>
  <c r="C267"/>
  <c r="B267"/>
  <c r="D250"/>
  <c r="C250"/>
  <c r="D238"/>
  <c r="C238"/>
  <c r="D234"/>
  <c r="D242" s="1"/>
  <c r="C234"/>
  <c r="C242" s="1"/>
  <c r="F223"/>
  <c r="E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2" s="1"/>
  <c r="G205"/>
  <c r="G204"/>
  <c r="G203"/>
  <c r="F202"/>
  <c r="E202"/>
  <c r="D202"/>
  <c r="D223" s="1"/>
  <c r="C202"/>
  <c r="C223" s="1"/>
  <c r="G201"/>
  <c r="G200"/>
  <c r="G199"/>
  <c r="G198"/>
  <c r="G197"/>
  <c r="G196"/>
  <c r="G195"/>
  <c r="G194"/>
  <c r="G193"/>
  <c r="G223" s="1"/>
  <c r="H185"/>
  <c r="G185"/>
  <c r="F185"/>
  <c r="E185"/>
  <c r="I184"/>
  <c r="I183"/>
  <c r="I182"/>
  <c r="I181"/>
  <c r="I180"/>
  <c r="I185" s="1"/>
  <c r="G173"/>
  <c r="F173"/>
  <c r="E173"/>
  <c r="G166"/>
  <c r="F166"/>
  <c r="E166"/>
  <c r="D134"/>
  <c r="C134"/>
  <c r="I121"/>
  <c r="H121"/>
  <c r="G121"/>
  <c r="F121"/>
  <c r="E121"/>
  <c r="D121"/>
  <c r="C121"/>
  <c r="B121"/>
  <c r="E97"/>
  <c r="E94" s="1"/>
  <c r="E96"/>
  <c r="E95"/>
  <c r="D94"/>
  <c r="C94"/>
  <c r="B94"/>
  <c r="E93"/>
  <c r="E92"/>
  <c r="D92"/>
  <c r="D98" s="1"/>
  <c r="C92"/>
  <c r="C98" s="1"/>
  <c r="B92"/>
  <c r="B98" s="1"/>
  <c r="E91"/>
  <c r="E98" s="1"/>
  <c r="B89"/>
  <c r="E88"/>
  <c r="E87"/>
  <c r="E86"/>
  <c r="E85" s="1"/>
  <c r="D85"/>
  <c r="C85"/>
  <c r="B85"/>
  <c r="E84"/>
  <c r="E83"/>
  <c r="E82" s="1"/>
  <c r="E89" s="1"/>
  <c r="D82"/>
  <c r="D89" s="1"/>
  <c r="C82"/>
  <c r="C89" s="1"/>
  <c r="B82"/>
  <c r="E81"/>
  <c r="C68"/>
  <c r="C66"/>
  <c r="C58"/>
  <c r="C55"/>
  <c r="C61" s="1"/>
  <c r="C52"/>
  <c r="C49"/>
  <c r="C46"/>
  <c r="H36"/>
  <c r="G36"/>
  <c r="F36"/>
  <c r="E36"/>
  <c r="D36"/>
  <c r="C36"/>
  <c r="B36"/>
  <c r="H34"/>
  <c r="G34"/>
  <c r="F34"/>
  <c r="E34"/>
  <c r="D34"/>
  <c r="C34"/>
  <c r="B34"/>
  <c r="I33"/>
  <c r="I34" s="1"/>
  <c r="I32"/>
  <c r="I31"/>
  <c r="H29"/>
  <c r="D29"/>
  <c r="I28"/>
  <c r="I27"/>
  <c r="I26" s="1"/>
  <c r="H26"/>
  <c r="G26"/>
  <c r="G29" s="1"/>
  <c r="F26"/>
  <c r="E26"/>
  <c r="D26"/>
  <c r="C26"/>
  <c r="C29" s="1"/>
  <c r="B26"/>
  <c r="I25"/>
  <c r="I24"/>
  <c r="I23"/>
  <c r="I22"/>
  <c r="H22"/>
  <c r="G22"/>
  <c r="F22"/>
  <c r="F29" s="1"/>
  <c r="E22"/>
  <c r="E29" s="1"/>
  <c r="D22"/>
  <c r="C22"/>
  <c r="B22"/>
  <c r="B29" s="1"/>
  <c r="I21"/>
  <c r="G19"/>
  <c r="G37" s="1"/>
  <c r="B19"/>
  <c r="B37" s="1"/>
  <c r="I18"/>
  <c r="I17"/>
  <c r="I16"/>
  <c r="H16"/>
  <c r="G16"/>
  <c r="F16"/>
  <c r="E16"/>
  <c r="C16"/>
  <c r="B16"/>
  <c r="I15"/>
  <c r="I14"/>
  <c r="I13"/>
  <c r="I12" s="1"/>
  <c r="I19" s="1"/>
  <c r="H12"/>
  <c r="H19" s="1"/>
  <c r="H37" s="1"/>
  <c r="G12"/>
  <c r="F12"/>
  <c r="F19" s="1"/>
  <c r="F37" s="1"/>
  <c r="E12"/>
  <c r="E19" s="1"/>
  <c r="E37" s="1"/>
  <c r="D12"/>
  <c r="D19" s="1"/>
  <c r="D37" s="1"/>
  <c r="C12"/>
  <c r="C19" s="1"/>
  <c r="C37" s="1"/>
  <c r="B12"/>
  <c r="I11"/>
  <c r="C69" l="1"/>
  <c r="I29"/>
  <c r="I37" s="1"/>
  <c r="K404"/>
  <c r="K402" s="1"/>
  <c r="K412" s="1"/>
  <c r="K408"/>
  <c r="K406" s="1"/>
  <c r="I36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<sst xmlns="http://schemas.openxmlformats.org/spreadsheetml/2006/main" count="653" uniqueCount="440">
  <si>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</si>
  <si>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</si>
  <si>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</si>
  <si>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</si>
  <si>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</si>
  <si>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</si>
  <si>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</si>
  <si>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</si>
  <si>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</si>
  <si>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</si>
  <si>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</si>
  <si>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</si>
  <si>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</si>
  <si>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</si>
  <si>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</si>
  <si>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</si>
  <si>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</si>
  <si>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</si>
  <si>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</si>
  <si>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</si>
  <si>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</si>
  <si>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</si>
  <si>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</si>
  <si>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</si>
  <si>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</si>
  <si>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</si>
  <si>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</si>
  <si>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</si>
  <si>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</si>
  <si>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</si>
  <si>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</si>
  <si>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</si>
  <si>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</si>
  <si>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</si>
  <si>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</si>
  <si>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</si>
  <si>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</si>
  <si>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</si>
  <si>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</si>
  <si>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</si>
  <si>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</si>
  <si>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</si>
  <si>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</si>
  <si>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</si>
  <si>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</si>
  <si>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</si>
  <si>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</si>
  <si>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</si>
  <si>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</si>
  <si>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</si>
  <si>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</si>
  <si>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</si>
  <si>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</si>
  <si>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</si>
  <si>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</si>
  <si>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</si>
  <si>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</si>
  <si>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</si>
  <si>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</si>
  <si>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</si>
  <si>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</si>
  <si>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</si>
  <si>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</si>
  <si>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</si>
  <si>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</si>
  <si>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</si>
  <si>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</si>
  <si>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</si>
  <si>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</si>
  <si>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</si>
  <si>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</si>
  <si>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</si>
  <si>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</si>
  <si>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</si>
  <si>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</si>
  <si>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</si>
  <si>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</si>
  <si>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</si>
  <si>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</si>
  <si>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</si>
  <si>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</si>
  <si>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</si>
  <si>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</si>
  <si>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</si>
  <si>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</si>
  <si>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</si>
  <si>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</si>
  <si>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</si>
  <si>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</si>
  <si>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</si>
  <si>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</si>
  <si>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</si>
  <si>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</si>
  <si>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</si>
  <si>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</si>
  <si>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</si>
  <si>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</si>
  <si>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</si>
  <si>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</si>
  <si>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</si>
  <si>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</si>
  <si>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</si>
  <si>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</si>
  <si>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</si>
  <si>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</si>
  <si>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</si>
  <si>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</si>
  <si>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</si>
  <si>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</si>
  <si>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</si>
  <si>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</si>
  <si>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</si>
  <si>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</si>
  <si>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</si>
  <si>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</si>
  <si>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</si>
  <si>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</si>
  <si>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</si>
  <si>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</si>
  <si>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</si>
  <si>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</si>
  <si>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</si>
  <si>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</si>
  <si>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</si>
  <si>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</si>
  <si>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</si>
  <si>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</si>
  <si>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</si>
  <si>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</si>
  <si>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</si>
  <si>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</si>
  <si>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</si>
  <si>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</si>
  <si>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</si>
  <si>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</si>
  <si>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</si>
  <si>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</si>
  <si>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</si>
  <si>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</si>
  <si>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</si>
  <si>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</si>
  <si>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</si>
  <si>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</si>
  <si>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</si>
  <si>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</si>
  <si>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</si>
  <si>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</si>
  <si>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</si>
  <si>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</si>
  <si>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</si>
  <si>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</si>
  <si>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</si>
  <si>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</si>
  <si>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</si>
  <si>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</si>
  <si>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</si>
  <si>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</si>
  <si>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</si>
  <si>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</si>
  <si>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</si>
  <si>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</si>
  <si>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</si>
  <si>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</si>
  <si>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</si>
  <si>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</si>
  <si>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</si>
  <si>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</si>
  <si>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</si>
  <si>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</si>
  <si>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</si>
  <si>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</si>
  <si>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</si>
  <si>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</si>
  <si>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</si>
  <si>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</si>
  <si>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</si>
  <si>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</si>
  <si>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</si>
  <si>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</si>
  <si>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</si>
  <si>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</si>
  <si>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</si>
  <si>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</si>
  <si>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</si>
  <si>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</si>
  <si>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</si>
  <si>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</si>
  <si>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</si>
  <si>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</si>
  <si>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</si>
  <si>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</si>
  <si>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</si>
  <si>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</si>
  <si>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</si>
  <si>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</si>
  <si>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</si>
  <si>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</si>
  <si>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</si>
  <si>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</si>
  <si>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</si>
  <si>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</si>
  <si>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</si>
  <si>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</si>
  <si>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</si>
  <si>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</si>
  <si>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</si>
  <si>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</si>
  <si>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</si>
  <si>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</si>
  <si>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</si>
  <si>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</si>
  <si>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</si>
  <si>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</si>
  <si>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</si>
  <si>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</si>
  <si>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</si>
  <si>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</si>
  <si>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</si>
  <si>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</si>
  <si>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</si>
  <si>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</si>
  <si>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</si>
  <si>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</si>
  <si>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</si>
  <si>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</si>
  <si>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</si>
  <si>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</si>
  <si>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</si>
  <si>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</si>
  <si>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</si>
  <si>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</si>
  <si>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</si>
  <si>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</si>
  <si>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</si>
  <si>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</si>
  <si>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</si>
  <si>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</si>
  <si>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</si>
  <si>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</si>
  <si>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</si>
  <si>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</si>
  <si>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</si>
  <si>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</si>
  <si>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</si>
  <si>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</si>
  <si>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</si>
  <si>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</si>
  <si>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</si>
  <si>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</si>
  <si>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</si>
  <si>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</si>
  <si>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</si>
  <si>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</si>
  <si>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</si>
  <si>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</si>
  <si>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</si>
  <si>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</si>
  <si>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</si>
  <si>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</si>
  <si>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</si>
  <si>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</si>
  <si>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</si>
  <si>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</si>
  <si>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</si>
  <si>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</si>
  <si>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</si>
  <si>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</si>
  <si>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2019….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</si>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</sst>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>
  <numFmts count="2">
    <numFmt numFmtId="164" formatCode="_-* #,##0.00\ &quot;DM&quot;_-;\-* #,##0.00\ &quot;DM&quot;_-;_-* &quot;-&quot;??\ &quot;DM&quot;_-;_-@_-"/>
    <numFmt numFmtId="165" formatCode="#,##0.00;[Red]#,##0.00"/>
  </numFmts>
  <fonts count="76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</fonts>
  <fills count="4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8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3" fillId="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3" borderId="0" applyNumberFormat="0" applyBorder="0" applyAlignment="0" applyProtection="0"/>
    <xf numFmtId="0" fontId="53" fillId="22" borderId="0" applyNumberFormat="0" applyBorder="0" applyAlignment="0" applyProtection="0"/>
    <xf numFmtId="0" fontId="55" fillId="13" borderId="0" applyNumberFormat="0" applyBorder="0" applyAlignment="0" applyProtection="0"/>
    <xf numFmtId="0" fontId="56" fillId="23" borderId="111" applyNumberFormat="0" applyAlignment="0" applyProtection="0"/>
    <xf numFmtId="0" fontId="57" fillId="14" borderId="112" applyNumberFormat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0" borderId="113" applyNumberFormat="0" applyFill="0" applyAlignment="0" applyProtection="0"/>
    <xf numFmtId="0" fontId="61" fillId="0" borderId="114" applyNumberFormat="0" applyFill="0" applyAlignment="0" applyProtection="0"/>
    <xf numFmtId="0" fontId="62" fillId="0" borderId="115" applyNumberFormat="0" applyFill="0" applyAlignment="0" applyProtection="0"/>
    <xf numFmtId="0" fontId="62" fillId="0" borderId="0" applyNumberFormat="0" applyFill="0" applyBorder="0" applyAlignment="0" applyProtection="0"/>
    <xf numFmtId="0" fontId="63" fillId="22" borderId="111" applyNumberFormat="0" applyAlignment="0" applyProtection="0"/>
    <xf numFmtId="0" fontId="64" fillId="0" borderId="116" applyNumberFormat="0" applyFill="0" applyAlignment="0" applyProtection="0"/>
    <xf numFmtId="0" fontId="65" fillId="22" borderId="0" applyNumberFormat="0" applyBorder="0" applyAlignment="0" applyProtection="0"/>
    <xf numFmtId="0" fontId="1" fillId="21" borderId="117" applyNumberFormat="0" applyFont="0" applyAlignment="0" applyProtection="0"/>
    <xf numFmtId="0" fontId="66" fillId="23" borderId="118" applyNumberFormat="0" applyAlignment="0" applyProtection="0"/>
    <xf numFmtId="4" fontId="67" fillId="28" borderId="119" applyNumberFormat="0" applyProtection="0">
      <alignment vertical="center"/>
    </xf>
    <xf numFmtId="4" fontId="68" fillId="28" borderId="119" applyNumberFormat="0" applyProtection="0">
      <alignment vertical="center"/>
    </xf>
    <xf numFmtId="4" fontId="67" fillId="28" borderId="119" applyNumberFormat="0" applyProtection="0">
      <alignment horizontal="left" vertical="center" indent="1"/>
    </xf>
    <xf numFmtId="0" fontId="67" fillId="28" borderId="119" applyNumberFormat="0" applyProtection="0">
      <alignment horizontal="left" vertical="top" indent="1"/>
    </xf>
    <xf numFmtId="4" fontId="67" fillId="29" borderId="0" applyNumberFormat="0" applyProtection="0">
      <alignment horizontal="left" vertical="center" indent="1"/>
    </xf>
    <xf numFmtId="4" fontId="6" fillId="30" borderId="119" applyNumberFormat="0" applyProtection="0">
      <alignment horizontal="right" vertical="center"/>
    </xf>
    <xf numFmtId="4" fontId="6" fillId="31" borderId="119" applyNumberFormat="0" applyProtection="0">
      <alignment horizontal="right" vertical="center"/>
    </xf>
    <xf numFmtId="4" fontId="6" fillId="32" borderId="119" applyNumberFormat="0" applyProtection="0">
      <alignment horizontal="right" vertical="center"/>
    </xf>
    <xf numFmtId="4" fontId="6" fillId="33" borderId="119" applyNumberFormat="0" applyProtection="0">
      <alignment horizontal="right" vertical="center"/>
    </xf>
    <xf numFmtId="4" fontId="6" fillId="34" borderId="119" applyNumberFormat="0" applyProtection="0">
      <alignment horizontal="right" vertical="center"/>
    </xf>
    <xf numFmtId="4" fontId="6" fillId="35" borderId="119" applyNumberFormat="0" applyProtection="0">
      <alignment horizontal="right" vertical="center"/>
    </xf>
    <xf numFmtId="4" fontId="6" fillId="36" borderId="119" applyNumberFormat="0" applyProtection="0">
      <alignment horizontal="right" vertical="center"/>
    </xf>
    <xf numFmtId="4" fontId="6" fillId="37" borderId="119" applyNumberFormat="0" applyProtection="0">
      <alignment horizontal="right" vertical="center"/>
    </xf>
    <xf numFmtId="4" fontId="6" fillId="38" borderId="119" applyNumberFormat="0" applyProtection="0">
      <alignment horizontal="right" vertical="center"/>
    </xf>
    <xf numFmtId="4" fontId="67" fillId="39" borderId="120" applyNumberFormat="0" applyProtection="0">
      <alignment horizontal="left" vertical="center" indent="1"/>
    </xf>
    <xf numFmtId="4" fontId="6" fillId="40" borderId="0" applyNumberFormat="0" applyProtection="0">
      <alignment horizontal="left" vertical="center" indent="1"/>
    </xf>
    <xf numFmtId="4" fontId="69" fillId="41" borderId="0" applyNumberFormat="0" applyProtection="0">
      <alignment horizontal="left" vertical="center" indent="1"/>
    </xf>
    <xf numFmtId="4" fontId="6" fillId="29" borderId="119" applyNumberFormat="0" applyProtection="0">
      <alignment horizontal="right" vertical="center"/>
    </xf>
    <xf numFmtId="4" fontId="70" fillId="40" borderId="0" applyNumberFormat="0" applyProtection="0">
      <alignment horizontal="left" vertical="center" indent="1"/>
    </xf>
    <xf numFmtId="4" fontId="70" fillId="29" borderId="0" applyNumberFormat="0" applyProtection="0">
      <alignment horizontal="left" vertical="center" indent="1"/>
    </xf>
    <xf numFmtId="0" fontId="1" fillId="41" borderId="119" applyNumberFormat="0" applyProtection="0">
      <alignment horizontal="left" vertical="center" indent="1"/>
    </xf>
    <xf numFmtId="0" fontId="1" fillId="41" borderId="119" applyNumberFormat="0" applyProtection="0">
      <alignment horizontal="left" vertical="top" indent="1"/>
    </xf>
    <xf numFmtId="0" fontId="1" fillId="29" borderId="119" applyNumberFormat="0" applyProtection="0">
      <alignment horizontal="left" vertical="center" indent="1"/>
    </xf>
    <xf numFmtId="0" fontId="1" fillId="29" borderId="119" applyNumberFormat="0" applyProtection="0">
      <alignment horizontal="left" vertical="top" indent="1"/>
    </xf>
    <xf numFmtId="0" fontId="1" fillId="42" borderId="119" applyNumberFormat="0" applyProtection="0">
      <alignment horizontal="left" vertical="center" indent="1"/>
    </xf>
    <xf numFmtId="0" fontId="1" fillId="42" borderId="119" applyNumberFormat="0" applyProtection="0">
      <alignment horizontal="left" vertical="top" indent="1"/>
    </xf>
    <xf numFmtId="0" fontId="1" fillId="40" borderId="119" applyNumberFormat="0" applyProtection="0">
      <alignment horizontal="left" vertical="center" indent="1"/>
    </xf>
    <xf numFmtId="0" fontId="1" fillId="40" borderId="119" applyNumberFormat="0" applyProtection="0">
      <alignment horizontal="left" vertical="top" indent="1"/>
    </xf>
    <xf numFmtId="0" fontId="1" fillId="43" borderId="12" applyNumberFormat="0">
      <protection locked="0"/>
    </xf>
    <xf numFmtId="4" fontId="6" fillId="44" borderId="119" applyNumberFormat="0" applyProtection="0">
      <alignment vertical="center"/>
    </xf>
    <xf numFmtId="4" fontId="71" fillId="44" borderId="119" applyNumberFormat="0" applyProtection="0">
      <alignment vertical="center"/>
    </xf>
    <xf numFmtId="4" fontId="6" fillId="44" borderId="119" applyNumberFormat="0" applyProtection="0">
      <alignment horizontal="left" vertical="center" indent="1"/>
    </xf>
    <xf numFmtId="0" fontId="6" fillId="44" borderId="119" applyNumberFormat="0" applyProtection="0">
      <alignment horizontal="left" vertical="top" indent="1"/>
    </xf>
    <xf numFmtId="4" fontId="6" fillId="40" borderId="119" applyNumberFormat="0" applyProtection="0">
      <alignment horizontal="right" vertical="center"/>
    </xf>
    <xf numFmtId="4" fontId="71" fillId="40" borderId="119" applyNumberFormat="0" applyProtection="0">
      <alignment horizontal="right" vertical="center"/>
    </xf>
    <xf numFmtId="4" fontId="6" fillId="29" borderId="119" applyNumberFormat="0" applyProtection="0">
      <alignment horizontal="left" vertical="center" indent="1"/>
    </xf>
    <xf numFmtId="0" fontId="6" fillId="29" borderId="119" applyNumberFormat="0" applyProtection="0">
      <alignment horizontal="left" vertical="top" indent="1"/>
    </xf>
    <xf numFmtId="4" fontId="72" fillId="45" borderId="0" applyNumberFormat="0" applyProtection="0">
      <alignment horizontal="left" vertical="center" indent="1"/>
    </xf>
    <xf numFmtId="4" fontId="73" fillId="40" borderId="119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58" fillId="0" borderId="121" applyNumberFormat="0" applyFill="0" applyAlignment="0" applyProtection="0"/>
    <xf numFmtId="0" fontId="75" fillId="0" borderId="0" applyNumberFormat="0" applyFill="0" applyBorder="0" applyAlignment="0" applyProtection="0"/>
  </cellStyleXfs>
  <cellXfs count="92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88">
    <cellStyle name="Accent1" xfId="6"/>
    <cellStyle name="Accent1 - 20%" xfId="7"/>
    <cellStyle name="Accent1 - 40%" xfId="8"/>
    <cellStyle name="Accent1 - 60%" xfId="9"/>
    <cellStyle name="Accent2" xfId="10"/>
    <cellStyle name="Accent2 - 20%" xfId="11"/>
    <cellStyle name="Accent2 - 40%" xfId="12"/>
    <cellStyle name="Accent2 - 60%" xfId="13"/>
    <cellStyle name="Accent3" xfId="14"/>
    <cellStyle name="Accent3 - 20%" xfId="15"/>
    <cellStyle name="Accent3 - 40%" xfId="16"/>
    <cellStyle name="Accent3 - 60%" xfId="17"/>
    <cellStyle name="Accent4" xfId="18"/>
    <cellStyle name="Accent4 - 20%" xfId="19"/>
    <cellStyle name="Accent4 - 40%" xfId="20"/>
    <cellStyle name="Accent4 - 60%" xfId="21"/>
    <cellStyle name="Accent5" xfId="22"/>
    <cellStyle name="Accent5 - 20%" xfId="23"/>
    <cellStyle name="Accent5 - 40%" xfId="24"/>
    <cellStyle name="Accent5 - 60%" xfId="25"/>
    <cellStyle name="Accent6" xfId="26"/>
    <cellStyle name="Accent6 - 20%" xfId="27"/>
    <cellStyle name="Accent6 - 40%" xfId="28"/>
    <cellStyle name="Accent6 - 60%" xfId="29"/>
    <cellStyle name="Bad" xfId="30"/>
    <cellStyle name="Calculation" xfId="31"/>
    <cellStyle name="Check Cell" xfId="32"/>
    <cellStyle name="Emphasis 1" xfId="33"/>
    <cellStyle name="Emphasis 2" xfId="34"/>
    <cellStyle name="Emphasis 3" xfId="35"/>
    <cellStyle name="Good" xfId="36"/>
    <cellStyle name="Heading 1" xfId="37"/>
    <cellStyle name="Heading 2" xfId="38"/>
    <cellStyle name="Heading 3" xfId="39"/>
    <cellStyle name="Heading 4" xfId="40"/>
    <cellStyle name="Input" xfId="41"/>
    <cellStyle name="Linked Cell" xfId="42"/>
    <cellStyle name="Neutral" xfId="43"/>
    <cellStyle name="Normal 3" xfId="3"/>
    <cellStyle name="Normalny" xfId="0" builtinId="0"/>
    <cellStyle name="Normalny 2" xfId="4"/>
    <cellStyle name="Normalny 3" xfId="5"/>
    <cellStyle name="Normalny_dzielnice termin spr." xfId="2"/>
    <cellStyle name="Note" xfId="44"/>
    <cellStyle name="Output" xfId="45"/>
    <cellStyle name="SAPBEXaggData" xfId="46"/>
    <cellStyle name="SAPBEXaggDataEmph" xfId="47"/>
    <cellStyle name="SAPBEXaggItem" xfId="48"/>
    <cellStyle name="SAPBEXaggItemX" xfId="49"/>
    <cellStyle name="SAPBEXchaText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inputData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heet Title" xfId="85"/>
    <cellStyle name="Total" xfId="86"/>
    <cellStyle name="Walutowy" xfId="1" builtinId="4"/>
    <cellStyle name="Warning Text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K716"/>
  <sheetViews>
    <sheetView tabSelected="1" view="pageLayout" topLeftCell="A672" zoomScaleNormal="100" workbookViewId="0">
      <selection activeCell="B724" sqref="B724:B725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08" t="s">
        <v>1</v>
      </c>
      <c r="G3" s="909"/>
      <c r="H3" s="909"/>
      <c r="I3" s="909"/>
      <c r="J3" s="909"/>
    </row>
    <row r="4" spans="1:10" s="8" customFormat="1" ht="15">
      <c r="A4" s="5"/>
      <c r="B4" s="7"/>
      <c r="C4" s="7"/>
      <c r="D4" s="910"/>
      <c r="E4" s="910"/>
    </row>
    <row r="5" spans="1:10" ht="15" customHeight="1">
      <c r="A5" s="600" t="s">
        <v>2</v>
      </c>
      <c r="B5" s="600"/>
      <c r="C5" s="600"/>
      <c r="D5" s="600"/>
      <c r="E5" s="600"/>
      <c r="F5" s="600"/>
      <c r="G5" s="600"/>
      <c r="H5" s="600"/>
      <c r="I5" s="600"/>
    </row>
    <row r="6" spans="1:10" ht="14.25" thickBot="1">
      <c r="A6" s="911"/>
      <c r="B6" s="912"/>
      <c r="C6" s="912"/>
      <c r="D6" s="912"/>
      <c r="E6" s="912"/>
      <c r="F6" s="912"/>
      <c r="G6" s="912"/>
      <c r="H6" s="911"/>
      <c r="I6" s="911"/>
    </row>
    <row r="7" spans="1:10" ht="15" customHeight="1" thickBot="1">
      <c r="A7" s="10"/>
      <c r="B7" s="913" t="s">
        <v>3</v>
      </c>
      <c r="C7" s="914"/>
      <c r="D7" s="914"/>
      <c r="E7" s="914"/>
      <c r="F7" s="914"/>
      <c r="G7" s="915"/>
      <c r="H7" s="11"/>
      <c r="I7" s="11"/>
    </row>
    <row r="8" spans="1:10">
      <c r="A8" s="916" t="s">
        <v>4</v>
      </c>
      <c r="B8" s="918" t="s">
        <v>5</v>
      </c>
      <c r="C8" s="920" t="s">
        <v>6</v>
      </c>
      <c r="D8" s="918" t="s">
        <v>7</v>
      </c>
      <c r="E8" s="922" t="s">
        <v>8</v>
      </c>
      <c r="F8" s="904" t="s">
        <v>9</v>
      </c>
      <c r="G8" s="904" t="s">
        <v>10</v>
      </c>
      <c r="H8" s="904" t="s">
        <v>11</v>
      </c>
      <c r="I8" s="906" t="s">
        <v>12</v>
      </c>
    </row>
    <row r="9" spans="1:10" ht="81.75" customHeight="1">
      <c r="A9" s="917"/>
      <c r="B9" s="919"/>
      <c r="C9" s="921"/>
      <c r="D9" s="919"/>
      <c r="E9" s="923"/>
      <c r="F9" s="905"/>
      <c r="G9" s="905"/>
      <c r="H9" s="905"/>
      <c r="I9" s="907"/>
    </row>
    <row r="10" spans="1:10" s="12" customFormat="1" ht="12.75" customHeight="1">
      <c r="A10" s="891" t="s">
        <v>13</v>
      </c>
      <c r="B10" s="894"/>
      <c r="C10" s="894"/>
      <c r="D10" s="894"/>
      <c r="E10" s="892"/>
      <c r="F10" s="892"/>
      <c r="G10" s="892"/>
      <c r="H10" s="892"/>
      <c r="I10" s="893"/>
    </row>
    <row r="11" spans="1:10" s="12" customFormat="1" ht="12.75">
      <c r="A11" s="13" t="s">
        <v>14</v>
      </c>
      <c r="B11" s="14"/>
      <c r="C11" s="14"/>
      <c r="D11" s="14">
        <v>4626112.08</v>
      </c>
      <c r="E11" s="14">
        <v>427317.57</v>
      </c>
      <c r="F11" s="14"/>
      <c r="G11" s="14">
        <v>259169.9</v>
      </c>
      <c r="H11" s="14"/>
      <c r="I11" s="15">
        <f>SUM(B11:H11)</f>
        <v>5312599.5500000007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47692.31</v>
      </c>
      <c r="F12" s="14">
        <f t="shared" si="0"/>
        <v>0</v>
      </c>
      <c r="G12" s="14">
        <f t="shared" si="0"/>
        <v>47848.06</v>
      </c>
      <c r="H12" s="14">
        <f t="shared" si="0"/>
        <v>0</v>
      </c>
      <c r="I12" s="15">
        <f t="shared" si="0"/>
        <v>95540.37</v>
      </c>
    </row>
    <row r="13" spans="1:10">
      <c r="A13" s="16" t="s">
        <v>16</v>
      </c>
      <c r="B13" s="17"/>
      <c r="C13" s="17"/>
      <c r="D13" s="17"/>
      <c r="E13" s="17">
        <v>47692.31</v>
      </c>
      <c r="F13" s="17"/>
      <c r="G13" s="18">
        <v>47848.06</v>
      </c>
      <c r="H13" s="18"/>
      <c r="I13" s="19">
        <f>SUM(B13:H13)</f>
        <v>95540.37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/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>D11+D12-D16</f>
        <v>4626112.08</v>
      </c>
      <c r="E19" s="14">
        <f t="shared" si="2"/>
        <v>475009.88</v>
      </c>
      <c r="F19" s="14">
        <f t="shared" si="2"/>
        <v>0</v>
      </c>
      <c r="G19" s="14">
        <f t="shared" si="2"/>
        <v>307017.95999999996</v>
      </c>
      <c r="H19" s="14">
        <f t="shared" si="2"/>
        <v>0</v>
      </c>
      <c r="I19" s="15">
        <f t="shared" si="2"/>
        <v>5408139.9200000009</v>
      </c>
    </row>
    <row r="20" spans="1:9">
      <c r="A20" s="891" t="s">
        <v>22</v>
      </c>
      <c r="B20" s="892"/>
      <c r="C20" s="892"/>
      <c r="D20" s="892"/>
      <c r="E20" s="892"/>
      <c r="F20" s="892"/>
      <c r="G20" s="892"/>
      <c r="H20" s="892"/>
      <c r="I20" s="893"/>
    </row>
    <row r="21" spans="1:9">
      <c r="A21" s="13" t="s">
        <v>23</v>
      </c>
      <c r="B21" s="14"/>
      <c r="C21" s="14"/>
      <c r="D21" s="14">
        <v>3436973.83</v>
      </c>
      <c r="E21" s="14">
        <v>419348.51</v>
      </c>
      <c r="F21" s="14"/>
      <c r="G21" s="14">
        <v>255412.25</v>
      </c>
      <c r="H21" s="14"/>
      <c r="I21" s="15">
        <f>SUM(B21:H21)</f>
        <v>4111734.59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145976.75</v>
      </c>
      <c r="E22" s="14">
        <f t="shared" si="3"/>
        <v>49923.25</v>
      </c>
      <c r="F22" s="14">
        <f t="shared" si="3"/>
        <v>0</v>
      </c>
      <c r="G22" s="14">
        <f t="shared" si="3"/>
        <v>48807.46</v>
      </c>
      <c r="H22" s="14">
        <f t="shared" si="3"/>
        <v>0</v>
      </c>
      <c r="I22" s="15">
        <f t="shared" si="3"/>
        <v>244707.46</v>
      </c>
    </row>
    <row r="23" spans="1:9">
      <c r="A23" s="16" t="s">
        <v>24</v>
      </c>
      <c r="B23" s="18"/>
      <c r="C23" s="18"/>
      <c r="D23" s="18">
        <v>145976.75</v>
      </c>
      <c r="E23" s="18">
        <v>2230.94</v>
      </c>
      <c r="F23" s="18"/>
      <c r="G23" s="18">
        <v>959.4</v>
      </c>
      <c r="H23" s="17"/>
      <c r="I23" s="19">
        <f t="shared" ref="I23:I28" si="4">SUM(B23:H23)</f>
        <v>149167.09</v>
      </c>
    </row>
    <row r="24" spans="1:9">
      <c r="A24" s="16" t="s">
        <v>17</v>
      </c>
      <c r="B24" s="17"/>
      <c r="C24" s="17"/>
      <c r="D24" s="18"/>
      <c r="E24" s="18">
        <v>47692.31</v>
      </c>
      <c r="F24" s="17"/>
      <c r="G24" s="18">
        <v>47848.06</v>
      </c>
      <c r="H24" s="17"/>
      <c r="I24" s="19">
        <f t="shared" si="4"/>
        <v>95540.37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3582950.58</v>
      </c>
      <c r="E29" s="14">
        <f t="shared" si="6"/>
        <v>469271.76</v>
      </c>
      <c r="F29" s="14">
        <f t="shared" si="6"/>
        <v>0</v>
      </c>
      <c r="G29" s="14">
        <f t="shared" si="6"/>
        <v>304219.71000000002</v>
      </c>
      <c r="H29" s="14">
        <f t="shared" si="6"/>
        <v>0</v>
      </c>
      <c r="I29" s="15">
        <f t="shared" si="6"/>
        <v>4356442.05</v>
      </c>
    </row>
    <row r="30" spans="1:9">
      <c r="A30" s="891" t="s">
        <v>25</v>
      </c>
      <c r="B30" s="892"/>
      <c r="C30" s="892"/>
      <c r="D30" s="892"/>
      <c r="E30" s="892"/>
      <c r="F30" s="892"/>
      <c r="G30" s="892"/>
      <c r="H30" s="892"/>
      <c r="I30" s="89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91" t="s">
        <v>28</v>
      </c>
      <c r="B35" s="894"/>
      <c r="C35" s="894"/>
      <c r="D35" s="894"/>
      <c r="E35" s="894"/>
      <c r="F35" s="894"/>
      <c r="G35" s="894"/>
      <c r="H35" s="894"/>
      <c r="I35" s="89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1189138.25</v>
      </c>
      <c r="E36" s="26">
        <f t="shared" si="8"/>
        <v>7969.0599999999977</v>
      </c>
      <c r="F36" s="26">
        <f t="shared" si="8"/>
        <v>0</v>
      </c>
      <c r="G36" s="26">
        <f t="shared" si="8"/>
        <v>3757.6499999999942</v>
      </c>
      <c r="H36" s="26">
        <f t="shared" si="8"/>
        <v>0</v>
      </c>
      <c r="I36" s="27">
        <f t="shared" si="8"/>
        <v>1200864.9600000009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1043161.5</v>
      </c>
      <c r="E37" s="29">
        <f t="shared" si="9"/>
        <v>5738.1199999999953</v>
      </c>
      <c r="F37" s="29">
        <f t="shared" si="9"/>
        <v>0</v>
      </c>
      <c r="G37" s="29">
        <f t="shared" si="9"/>
        <v>2798.2499999999418</v>
      </c>
      <c r="H37" s="29">
        <f t="shared" si="9"/>
        <v>0</v>
      </c>
      <c r="I37" s="30">
        <f t="shared" si="9"/>
        <v>1051697.870000001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895" t="s">
        <v>30</v>
      </c>
      <c r="B41" s="896"/>
      <c r="C41" s="897" t="s">
        <v>31</v>
      </c>
    </row>
    <row r="42" spans="1:9" ht="13.5" customHeight="1">
      <c r="A42" s="900"/>
      <c r="B42" s="901"/>
      <c r="C42" s="898"/>
    </row>
    <row r="43" spans="1:9" ht="29.25" customHeight="1">
      <c r="A43" s="902"/>
      <c r="B43" s="903"/>
      <c r="C43" s="899"/>
    </row>
    <row r="44" spans="1:9" ht="15">
      <c r="A44" s="881" t="s">
        <v>13</v>
      </c>
      <c r="B44" s="882"/>
      <c r="C44" s="876"/>
    </row>
    <row r="45" spans="1:9" ht="15">
      <c r="A45" s="866" t="s">
        <v>14</v>
      </c>
      <c r="B45" s="867"/>
      <c r="C45" s="34">
        <v>14142.14</v>
      </c>
    </row>
    <row r="46" spans="1:9" ht="15">
      <c r="A46" s="885" t="s">
        <v>15</v>
      </c>
      <c r="B46" s="886"/>
      <c r="C46" s="35">
        <f>SUM(C47:C48)</f>
        <v>3802.5</v>
      </c>
    </row>
    <row r="47" spans="1:9" ht="15">
      <c r="A47" s="883" t="s">
        <v>16</v>
      </c>
      <c r="B47" s="884"/>
      <c r="C47" s="36">
        <v>3802.5</v>
      </c>
    </row>
    <row r="48" spans="1:9" ht="15">
      <c r="A48" s="883" t="s">
        <v>17</v>
      </c>
      <c r="B48" s="884"/>
      <c r="C48" s="36"/>
    </row>
    <row r="49" spans="1:3" ht="15">
      <c r="A49" s="885" t="s">
        <v>19</v>
      </c>
      <c r="B49" s="886"/>
      <c r="C49" s="35">
        <f>SUM(C50:C51)</f>
        <v>0</v>
      </c>
    </row>
    <row r="50" spans="1:3" ht="15">
      <c r="A50" s="883" t="s">
        <v>20</v>
      </c>
      <c r="B50" s="884"/>
      <c r="C50" s="36"/>
    </row>
    <row r="51" spans="1:3" ht="15">
      <c r="A51" s="883" t="s">
        <v>17</v>
      </c>
      <c r="B51" s="884"/>
      <c r="C51" s="36"/>
    </row>
    <row r="52" spans="1:3" ht="15">
      <c r="A52" s="885" t="s">
        <v>32</v>
      </c>
      <c r="B52" s="886"/>
      <c r="C52" s="35">
        <f>C45+C46-C49</f>
        <v>17944.64</v>
      </c>
    </row>
    <row r="53" spans="1:3" ht="15">
      <c r="A53" s="881" t="s">
        <v>22</v>
      </c>
      <c r="B53" s="882"/>
      <c r="C53" s="876"/>
    </row>
    <row r="54" spans="1:3" ht="15">
      <c r="A54" s="866" t="s">
        <v>23</v>
      </c>
      <c r="B54" s="867"/>
      <c r="C54" s="34">
        <v>14142.14</v>
      </c>
    </row>
    <row r="55" spans="1:3" ht="15">
      <c r="A55" s="885" t="s">
        <v>15</v>
      </c>
      <c r="B55" s="886"/>
      <c r="C55" s="35">
        <f>SUM(C56:C57)</f>
        <v>3802.5</v>
      </c>
    </row>
    <row r="56" spans="1:3" ht="15">
      <c r="A56" s="883" t="s">
        <v>24</v>
      </c>
      <c r="B56" s="884"/>
      <c r="C56" s="36"/>
    </row>
    <row r="57" spans="1:3" ht="15">
      <c r="A57" s="883" t="s">
        <v>17</v>
      </c>
      <c r="B57" s="884"/>
      <c r="C57" s="37">
        <v>3802.5</v>
      </c>
    </row>
    <row r="58" spans="1:3" ht="15">
      <c r="A58" s="885" t="s">
        <v>19</v>
      </c>
      <c r="B58" s="886"/>
      <c r="C58" s="35">
        <f>SUM(C59:C60)</f>
        <v>0</v>
      </c>
    </row>
    <row r="59" spans="1:3" ht="15">
      <c r="A59" s="883" t="s">
        <v>20</v>
      </c>
      <c r="B59" s="884"/>
      <c r="C59" s="36"/>
    </row>
    <row r="60" spans="1:3" ht="15">
      <c r="A60" s="887" t="s">
        <v>17</v>
      </c>
      <c r="B60" s="888"/>
      <c r="C60" s="38"/>
    </row>
    <row r="61" spans="1:3" ht="15">
      <c r="A61" s="889" t="s">
        <v>21</v>
      </c>
      <c r="B61" s="890"/>
      <c r="C61" s="39">
        <f>C54+C55-C58</f>
        <v>17944.64</v>
      </c>
    </row>
    <row r="62" spans="1:3" ht="15">
      <c r="A62" s="874" t="s">
        <v>25</v>
      </c>
      <c r="B62" s="875"/>
      <c r="C62" s="876"/>
    </row>
    <row r="63" spans="1:3" ht="15">
      <c r="A63" s="866" t="s">
        <v>23</v>
      </c>
      <c r="B63" s="867"/>
      <c r="C63" s="34"/>
    </row>
    <row r="64" spans="1:3" ht="15">
      <c r="A64" s="877" t="s">
        <v>26</v>
      </c>
      <c r="B64" s="878"/>
      <c r="C64" s="40"/>
    </row>
    <row r="65" spans="1:5" ht="15">
      <c r="A65" s="877" t="s">
        <v>27</v>
      </c>
      <c r="B65" s="878"/>
      <c r="C65" s="40"/>
    </row>
    <row r="66" spans="1:5" ht="15">
      <c r="A66" s="879" t="s">
        <v>32</v>
      </c>
      <c r="B66" s="880"/>
      <c r="C66" s="41">
        <f>C63+C64-C65</f>
        <v>0</v>
      </c>
    </row>
    <row r="67" spans="1:5" ht="15">
      <c r="A67" s="881" t="s">
        <v>28</v>
      </c>
      <c r="B67" s="882"/>
      <c r="C67" s="876"/>
    </row>
    <row r="68" spans="1:5" ht="15">
      <c r="A68" s="866" t="s">
        <v>23</v>
      </c>
      <c r="B68" s="867"/>
      <c r="C68" s="34">
        <f>C45-C54-C63</f>
        <v>0</v>
      </c>
    </row>
    <row r="69" spans="1:5" ht="15.75" thickBot="1">
      <c r="A69" s="868" t="s">
        <v>21</v>
      </c>
      <c r="B69" s="869"/>
      <c r="C69" s="42">
        <f>C52-C61-C66</f>
        <v>0</v>
      </c>
    </row>
    <row r="77" spans="1:5" ht="15">
      <c r="A77" s="870" t="s">
        <v>33</v>
      </c>
      <c r="B77" s="871"/>
      <c r="C77" s="871"/>
      <c r="D77" s="871"/>
      <c r="E77" s="871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600" t="s">
        <v>53</v>
      </c>
      <c r="B106" s="848"/>
      <c r="C106" s="848"/>
    </row>
    <row r="107" spans="1:5">
      <c r="A107" s="872"/>
      <c r="B107" s="873"/>
      <c r="C107" s="873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600" t="s">
        <v>60</v>
      </c>
      <c r="B114" s="848"/>
      <c r="C114" s="848"/>
      <c r="D114" s="601"/>
      <c r="E114" s="601"/>
      <c r="F114" s="601"/>
      <c r="G114" s="601"/>
    </row>
    <row r="115" spans="1:9" ht="14.25" thickBot="1">
      <c r="A115" s="859"/>
      <c r="B115" s="860"/>
      <c r="C115" s="860"/>
    </row>
    <row r="116" spans="1:9" ht="13.5" customHeight="1">
      <c r="A116" s="861"/>
      <c r="B116" s="863" t="s">
        <v>61</v>
      </c>
      <c r="C116" s="864"/>
      <c r="D116" s="864"/>
      <c r="E116" s="864"/>
      <c r="F116" s="865"/>
      <c r="G116" s="863" t="s">
        <v>62</v>
      </c>
      <c r="H116" s="864"/>
      <c r="I116" s="865"/>
    </row>
    <row r="117" spans="1:9" ht="51">
      <c r="A117" s="862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600" t="s">
        <v>73</v>
      </c>
      <c r="B124" s="848"/>
      <c r="C124" s="848"/>
    </row>
    <row r="125" spans="1:9" ht="14.25" thickBot="1">
      <c r="A125" s="859"/>
      <c r="B125" s="860"/>
      <c r="C125" s="860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600" t="s">
        <v>75</v>
      </c>
      <c r="B131" s="848"/>
      <c r="C131" s="848"/>
      <c r="D131" s="601"/>
    </row>
    <row r="132" spans="1:4" ht="14.25" thickBot="1">
      <c r="A132" s="849"/>
      <c r="B132" s="850"/>
      <c r="C132" s="850"/>
    </row>
    <row r="133" spans="1:4">
      <c r="A133" s="851" t="s">
        <v>34</v>
      </c>
      <c r="B133" s="852"/>
      <c r="C133" s="105" t="s">
        <v>55</v>
      </c>
      <c r="D133" s="106" t="s">
        <v>56</v>
      </c>
    </row>
    <row r="134" spans="1:4" ht="66" customHeight="1">
      <c r="A134" s="853" t="s">
        <v>76</v>
      </c>
      <c r="B134" s="854"/>
      <c r="C134" s="70">
        <f>C136+SUM(C137:C140)</f>
        <v>0</v>
      </c>
      <c r="D134" s="110">
        <f>D136+SUM(D137:D140)</f>
        <v>0</v>
      </c>
    </row>
    <row r="135" spans="1:4">
      <c r="A135" s="855" t="s">
        <v>58</v>
      </c>
      <c r="B135" s="856"/>
      <c r="C135" s="111"/>
      <c r="D135" s="112"/>
    </row>
    <row r="136" spans="1:4">
      <c r="A136" s="857" t="s">
        <v>5</v>
      </c>
      <c r="B136" s="858"/>
      <c r="C136" s="113"/>
      <c r="D136" s="114"/>
    </row>
    <row r="137" spans="1:4">
      <c r="A137" s="845" t="s">
        <v>7</v>
      </c>
      <c r="B137" s="846"/>
      <c r="C137" s="115"/>
      <c r="D137" s="116"/>
    </row>
    <row r="138" spans="1:4">
      <c r="A138" s="845" t="s">
        <v>8</v>
      </c>
      <c r="B138" s="846"/>
      <c r="C138" s="115"/>
      <c r="D138" s="116"/>
    </row>
    <row r="139" spans="1:4">
      <c r="A139" s="845" t="s">
        <v>9</v>
      </c>
      <c r="B139" s="846"/>
      <c r="C139" s="115"/>
      <c r="D139" s="116"/>
    </row>
    <row r="140" spans="1:4">
      <c r="A140" s="845" t="s">
        <v>10</v>
      </c>
      <c r="B140" s="846"/>
      <c r="C140" s="115"/>
      <c r="D140" s="116"/>
    </row>
    <row r="158" spans="1:9">
      <c r="A158" s="486" t="s">
        <v>77</v>
      </c>
      <c r="B158" s="687"/>
      <c r="C158" s="687"/>
      <c r="D158" s="687"/>
      <c r="E158" s="687"/>
      <c r="F158" s="687"/>
      <c r="G158" s="687"/>
      <c r="H158" s="687"/>
      <c r="I158" s="687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705" t="s">
        <v>79</v>
      </c>
      <c r="B160" s="847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705" t="s">
        <v>79</v>
      </c>
      <c r="B167" s="706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835" t="s">
        <v>92</v>
      </c>
      <c r="B176" s="836"/>
      <c r="C176" s="836"/>
      <c r="D176" s="836"/>
      <c r="E176" s="836"/>
      <c r="F176" s="836"/>
      <c r="G176" s="836"/>
      <c r="H176" s="836"/>
      <c r="I176" s="836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837" t="s">
        <v>93</v>
      </c>
      <c r="B178" s="838"/>
      <c r="C178" s="838"/>
      <c r="D178" s="839"/>
      <c r="E178" s="739" t="s">
        <v>55</v>
      </c>
      <c r="F178" s="531" t="s">
        <v>94</v>
      </c>
      <c r="G178" s="532"/>
      <c r="H178" s="533"/>
      <c r="I178" s="843" t="s">
        <v>56</v>
      </c>
    </row>
    <row r="179" spans="1:9" ht="26.25" thickBot="1">
      <c r="A179" s="840"/>
      <c r="B179" s="841"/>
      <c r="C179" s="841"/>
      <c r="D179" s="842"/>
      <c r="E179" s="740"/>
      <c r="F179" s="162" t="s">
        <v>26</v>
      </c>
      <c r="G179" s="163" t="s">
        <v>95</v>
      </c>
      <c r="H179" s="162" t="s">
        <v>96</v>
      </c>
      <c r="I179" s="844"/>
    </row>
    <row r="180" spans="1:9">
      <c r="A180" s="164">
        <v>1</v>
      </c>
      <c r="B180" s="771" t="s">
        <v>65</v>
      </c>
      <c r="C180" s="825"/>
      <c r="D180" s="772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826" t="s">
        <v>97</v>
      </c>
      <c r="C181" s="827"/>
      <c r="D181" s="828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829" t="s">
        <v>99</v>
      </c>
      <c r="C182" s="830"/>
      <c r="D182" s="831"/>
      <c r="E182" s="173">
        <v>17530.759999999998</v>
      </c>
      <c r="F182" s="174">
        <v>571.34</v>
      </c>
      <c r="G182" s="174"/>
      <c r="H182" s="174"/>
      <c r="I182" s="175">
        <f>E182+F182-G182-H182</f>
        <v>18102.099999999999</v>
      </c>
    </row>
    <row r="183" spans="1:9">
      <c r="A183" s="172"/>
      <c r="B183" s="826" t="s">
        <v>97</v>
      </c>
      <c r="C183" s="827"/>
      <c r="D183" s="828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829" t="s">
        <v>101</v>
      </c>
      <c r="C184" s="830"/>
      <c r="D184" s="831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832" t="s">
        <v>102</v>
      </c>
      <c r="B185" s="833"/>
      <c r="C185" s="833"/>
      <c r="D185" s="834"/>
      <c r="E185" s="178">
        <f>E180+E182+E184</f>
        <v>17530.759999999998</v>
      </c>
      <c r="F185" s="178">
        <f>F180+F182+F184</f>
        <v>571.34</v>
      </c>
      <c r="G185" s="178">
        <f>G180+G182+G184</f>
        <v>0</v>
      </c>
      <c r="H185" s="178">
        <f>H180+H182+H184</f>
        <v>0</v>
      </c>
      <c r="I185" s="179">
        <f>I180+I182+I184</f>
        <v>18102.099999999999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30" t="s">
        <v>105</v>
      </c>
      <c r="B190" s="530"/>
      <c r="C190" s="530"/>
      <c r="D190" s="530"/>
      <c r="E190" s="530"/>
      <c r="F190" s="530"/>
      <c r="G190" s="530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741" t="s">
        <v>106</v>
      </c>
      <c r="B192" s="823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824" t="s">
        <v>112</v>
      </c>
      <c r="B193" s="790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820" t="s">
        <v>113</v>
      </c>
      <c r="B194" s="783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820" t="s">
        <v>114</v>
      </c>
      <c r="B195" s="783"/>
      <c r="C195" s="190"/>
      <c r="D195" s="190"/>
      <c r="E195" s="190"/>
      <c r="F195" s="190"/>
      <c r="G195" s="191">
        <f t="shared" si="11"/>
        <v>0</v>
      </c>
    </row>
    <row r="196" spans="1:7">
      <c r="A196" s="820" t="s">
        <v>115</v>
      </c>
      <c r="B196" s="783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820" t="s">
        <v>116</v>
      </c>
      <c r="B197" s="783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1" t="s">
        <v>117</v>
      </c>
      <c r="B198" s="783"/>
      <c r="C198" s="190"/>
      <c r="D198" s="190"/>
      <c r="E198" s="190"/>
      <c r="F198" s="190"/>
      <c r="G198" s="191">
        <f t="shared" si="11"/>
        <v>0</v>
      </c>
    </row>
    <row r="199" spans="1:7">
      <c r="A199" s="591" t="s">
        <v>118</v>
      </c>
      <c r="B199" s="783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1" t="s">
        <v>119</v>
      </c>
      <c r="B200" s="783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821" t="s">
        <v>120</v>
      </c>
      <c r="B201" s="786"/>
      <c r="C201" s="192"/>
      <c r="D201" s="192"/>
      <c r="E201" s="192"/>
      <c r="F201" s="192"/>
      <c r="G201" s="193">
        <f t="shared" si="11"/>
        <v>0</v>
      </c>
    </row>
    <row r="202" spans="1:7">
      <c r="A202" s="822" t="s">
        <v>121</v>
      </c>
      <c r="B202" s="790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791" t="s">
        <v>122</v>
      </c>
      <c r="B203" s="783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791" t="s">
        <v>123</v>
      </c>
      <c r="B204" s="783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791" t="s">
        <v>124</v>
      </c>
      <c r="B205" s="783"/>
      <c r="C205" s="196"/>
      <c r="D205" s="196"/>
      <c r="E205" s="197"/>
      <c r="F205" s="197"/>
      <c r="G205" s="191">
        <f t="shared" si="12"/>
        <v>0</v>
      </c>
    </row>
    <row r="206" spans="1:7">
      <c r="A206" s="782" t="s">
        <v>125</v>
      </c>
      <c r="B206" s="783"/>
      <c r="C206" s="196"/>
      <c r="D206" s="196"/>
      <c r="E206" s="197"/>
      <c r="F206" s="197"/>
      <c r="G206" s="191">
        <f t="shared" si="12"/>
        <v>0</v>
      </c>
    </row>
    <row r="207" spans="1:7">
      <c r="A207" s="579" t="s">
        <v>126</v>
      </c>
      <c r="B207" s="783"/>
      <c r="C207" s="196"/>
      <c r="D207" s="196"/>
      <c r="E207" s="197"/>
      <c r="F207" s="197"/>
      <c r="G207" s="191">
        <f t="shared" si="12"/>
        <v>0</v>
      </c>
    </row>
    <row r="208" spans="1:7">
      <c r="A208" s="579" t="s">
        <v>127</v>
      </c>
      <c r="B208" s="783"/>
      <c r="C208" s="196"/>
      <c r="D208" s="196"/>
      <c r="E208" s="197"/>
      <c r="F208" s="197"/>
      <c r="G208" s="191">
        <f t="shared" si="12"/>
        <v>0</v>
      </c>
    </row>
    <row r="209" spans="1:7">
      <c r="A209" s="579" t="s">
        <v>128</v>
      </c>
      <c r="B209" s="783"/>
      <c r="C209" s="196"/>
      <c r="D209" s="196"/>
      <c r="E209" s="197"/>
      <c r="F209" s="197"/>
      <c r="G209" s="191">
        <f t="shared" si="12"/>
        <v>0</v>
      </c>
    </row>
    <row r="210" spans="1:7">
      <c r="A210" s="579" t="s">
        <v>129</v>
      </c>
      <c r="B210" s="783"/>
      <c r="C210" s="196"/>
      <c r="D210" s="196"/>
      <c r="E210" s="197"/>
      <c r="F210" s="197"/>
      <c r="G210" s="191">
        <f t="shared" si="12"/>
        <v>0</v>
      </c>
    </row>
    <row r="211" spans="1:7">
      <c r="A211" s="579" t="s">
        <v>130</v>
      </c>
      <c r="B211" s="783"/>
      <c r="C211" s="196"/>
      <c r="D211" s="196"/>
      <c r="E211" s="197"/>
      <c r="F211" s="197"/>
      <c r="G211" s="191">
        <f t="shared" si="12"/>
        <v>0</v>
      </c>
    </row>
    <row r="212" spans="1:7">
      <c r="A212" s="579" t="s">
        <v>131</v>
      </c>
      <c r="B212" s="783"/>
      <c r="C212" s="196"/>
      <c r="D212" s="196"/>
      <c r="E212" s="197"/>
      <c r="F212" s="197"/>
      <c r="G212" s="191">
        <f t="shared" si="12"/>
        <v>0</v>
      </c>
    </row>
    <row r="213" spans="1:7">
      <c r="A213" s="579" t="s">
        <v>132</v>
      </c>
      <c r="B213" s="783"/>
      <c r="C213" s="196"/>
      <c r="D213" s="196"/>
      <c r="E213" s="197"/>
      <c r="F213" s="197"/>
      <c r="G213" s="191">
        <f t="shared" si="12"/>
        <v>0</v>
      </c>
    </row>
    <row r="214" spans="1:7">
      <c r="A214" s="579" t="s">
        <v>133</v>
      </c>
      <c r="B214" s="783"/>
      <c r="C214" s="196"/>
      <c r="D214" s="196"/>
      <c r="E214" s="197"/>
      <c r="F214" s="197"/>
      <c r="G214" s="191">
        <f t="shared" si="12"/>
        <v>0</v>
      </c>
    </row>
    <row r="215" spans="1:7">
      <c r="A215" s="579" t="s">
        <v>134</v>
      </c>
      <c r="B215" s="783"/>
      <c r="C215" s="196"/>
      <c r="D215" s="196"/>
      <c r="E215" s="197"/>
      <c r="F215" s="197"/>
      <c r="G215" s="191">
        <f t="shared" si="12"/>
        <v>0</v>
      </c>
    </row>
    <row r="216" spans="1:7">
      <c r="A216" s="784" t="s">
        <v>135</v>
      </c>
      <c r="B216" s="783"/>
      <c r="C216" s="196"/>
      <c r="D216" s="196"/>
      <c r="E216" s="197"/>
      <c r="F216" s="197"/>
      <c r="G216" s="191">
        <f>C216+D216-E216-F216</f>
        <v>0</v>
      </c>
    </row>
    <row r="217" spans="1:7">
      <c r="A217" s="784" t="s">
        <v>136</v>
      </c>
      <c r="B217" s="783"/>
      <c r="C217" s="196"/>
      <c r="D217" s="196"/>
      <c r="E217" s="197"/>
      <c r="F217" s="197"/>
      <c r="G217" s="191">
        <f>C217+D217-E217-F217</f>
        <v>0</v>
      </c>
    </row>
    <row r="218" spans="1:7">
      <c r="A218" s="782" t="s">
        <v>137</v>
      </c>
      <c r="B218" s="783"/>
      <c r="C218" s="196"/>
      <c r="D218" s="196"/>
      <c r="E218" s="197"/>
      <c r="F218" s="197"/>
      <c r="G218" s="191">
        <f t="shared" si="12"/>
        <v>0</v>
      </c>
    </row>
    <row r="219" spans="1:7">
      <c r="A219" s="782" t="s">
        <v>138</v>
      </c>
      <c r="B219" s="783"/>
      <c r="C219" s="196"/>
      <c r="D219" s="196"/>
      <c r="E219" s="197"/>
      <c r="F219" s="197"/>
      <c r="G219" s="191">
        <f t="shared" si="12"/>
        <v>0</v>
      </c>
    </row>
    <row r="220" spans="1:7">
      <c r="A220" s="784" t="s">
        <v>139</v>
      </c>
      <c r="B220" s="783"/>
      <c r="C220" s="196"/>
      <c r="D220" s="196"/>
      <c r="E220" s="197"/>
      <c r="F220" s="197"/>
      <c r="G220" s="191">
        <f t="shared" si="12"/>
        <v>0</v>
      </c>
    </row>
    <row r="221" spans="1:7">
      <c r="A221" s="784" t="s">
        <v>140</v>
      </c>
      <c r="B221" s="783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785" t="s">
        <v>141</v>
      </c>
      <c r="B222" s="786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781" t="s">
        <v>142</v>
      </c>
      <c r="B223" s="819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486" t="s">
        <v>143</v>
      </c>
      <c r="B226" s="486"/>
      <c r="C226" s="486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781" t="s">
        <v>34</v>
      </c>
      <c r="B229" s="814"/>
      <c r="C229" s="204" t="s">
        <v>55</v>
      </c>
      <c r="D229" s="205" t="s">
        <v>56</v>
      </c>
    </row>
    <row r="230" spans="1:7" ht="14.25" thickBot="1">
      <c r="A230" s="781" t="s">
        <v>144</v>
      </c>
      <c r="B230" s="814"/>
      <c r="C230" s="204"/>
      <c r="D230" s="205"/>
    </row>
    <row r="231" spans="1:7">
      <c r="A231" s="815" t="s">
        <v>145</v>
      </c>
      <c r="B231" s="816"/>
      <c r="C231" s="206"/>
      <c r="D231" s="207"/>
    </row>
    <row r="232" spans="1:7">
      <c r="A232" s="817" t="s">
        <v>146</v>
      </c>
      <c r="B232" s="818"/>
      <c r="C232" s="208"/>
      <c r="D232" s="209"/>
    </row>
    <row r="233" spans="1:7" ht="14.25" thickBot="1">
      <c r="A233" s="812" t="s">
        <v>147</v>
      </c>
      <c r="B233" s="813"/>
      <c r="C233" s="208"/>
      <c r="D233" s="209"/>
    </row>
    <row r="234" spans="1:7" ht="26.25" customHeight="1" thickBot="1">
      <c r="A234" s="781" t="s">
        <v>148</v>
      </c>
      <c r="B234" s="814"/>
      <c r="C234" s="210">
        <f>SUM(C235:C237)</f>
        <v>0</v>
      </c>
      <c r="D234" s="211">
        <f>SUM(D235:D237)</f>
        <v>0</v>
      </c>
    </row>
    <row r="235" spans="1:7" ht="25.5" customHeight="1">
      <c r="A235" s="815" t="s">
        <v>145</v>
      </c>
      <c r="B235" s="816"/>
      <c r="C235" s="206"/>
      <c r="D235" s="207"/>
    </row>
    <row r="236" spans="1:7">
      <c r="A236" s="817" t="s">
        <v>146</v>
      </c>
      <c r="B236" s="818"/>
      <c r="C236" s="208"/>
      <c r="D236" s="209"/>
    </row>
    <row r="237" spans="1:7" ht="14.25" thickBot="1">
      <c r="A237" s="812" t="s">
        <v>147</v>
      </c>
      <c r="B237" s="813"/>
      <c r="C237" s="208"/>
      <c r="D237" s="209"/>
    </row>
    <row r="238" spans="1:7" ht="26.25" customHeight="1" thickBot="1">
      <c r="A238" s="781" t="s">
        <v>149</v>
      </c>
      <c r="B238" s="814"/>
      <c r="C238" s="212">
        <f>SUM(C239:C241)</f>
        <v>0</v>
      </c>
      <c r="D238" s="213">
        <f>SUM(D239:D241)</f>
        <v>0</v>
      </c>
    </row>
    <row r="239" spans="1:7" ht="25.5" customHeight="1">
      <c r="A239" s="815" t="s">
        <v>145</v>
      </c>
      <c r="B239" s="816"/>
      <c r="C239" s="206"/>
      <c r="D239" s="207"/>
    </row>
    <row r="240" spans="1:7">
      <c r="A240" s="817" t="s">
        <v>146</v>
      </c>
      <c r="B240" s="818"/>
      <c r="C240" s="208"/>
      <c r="D240" s="209"/>
    </row>
    <row r="241" spans="1:5" ht="14.25" thickBot="1">
      <c r="A241" s="812" t="s">
        <v>147</v>
      </c>
      <c r="B241" s="813"/>
      <c r="C241" s="208"/>
      <c r="D241" s="209"/>
    </row>
    <row r="242" spans="1:5" ht="14.25" thickBot="1">
      <c r="A242" s="781" t="s">
        <v>150</v>
      </c>
      <c r="B242" s="814"/>
      <c r="C242" s="214">
        <f>C234+C238</f>
        <v>0</v>
      </c>
      <c r="D242" s="213">
        <f>D234+D238</f>
        <v>0</v>
      </c>
    </row>
    <row r="245" spans="1:5" ht="60.75" customHeight="1">
      <c r="A245" s="486" t="s">
        <v>151</v>
      </c>
      <c r="B245" s="486"/>
      <c r="C245" s="486"/>
      <c r="D245" s="687"/>
    </row>
    <row r="246" spans="1:5" ht="14.25" thickBot="1">
      <c r="A246" s="215"/>
      <c r="B246" s="215"/>
      <c r="C246" s="215"/>
    </row>
    <row r="247" spans="1:5" ht="14.25" thickBot="1">
      <c r="A247" s="489" t="s">
        <v>152</v>
      </c>
      <c r="B247" s="490"/>
      <c r="C247" s="122" t="s">
        <v>107</v>
      </c>
      <c r="D247" s="216" t="s">
        <v>111</v>
      </c>
    </row>
    <row r="248" spans="1:5" ht="25.5" customHeight="1">
      <c r="A248" s="807" t="s">
        <v>153</v>
      </c>
      <c r="B248" s="808"/>
      <c r="C248" s="217"/>
      <c r="D248" s="218"/>
    </row>
    <row r="249" spans="1:5" ht="26.25" customHeight="1" thickBot="1">
      <c r="A249" s="809" t="s">
        <v>154</v>
      </c>
      <c r="B249" s="500"/>
      <c r="C249" s="219"/>
      <c r="D249" s="220"/>
    </row>
    <row r="250" spans="1:5" ht="14.25" thickBot="1">
      <c r="A250" s="688" t="s">
        <v>142</v>
      </c>
      <c r="B250" s="810"/>
      <c r="C250" s="221">
        <f>SUM(C248:C249)</f>
        <v>0</v>
      </c>
      <c r="D250" s="222">
        <f>SUM(D248:D249)</f>
        <v>0</v>
      </c>
    </row>
    <row r="256" spans="1:5" ht="14.25">
      <c r="A256" s="811" t="s">
        <v>155</v>
      </c>
      <c r="B256" s="811"/>
      <c r="C256" s="811"/>
      <c r="D256" s="811"/>
      <c r="E256" s="811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806" t="s">
        <v>157</v>
      </c>
      <c r="C258" s="691"/>
      <c r="D258" s="806" t="s">
        <v>158</v>
      </c>
      <c r="E258" s="691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806"/>
      <c r="C260" s="745"/>
      <c r="D260" s="745"/>
      <c r="E260" s="746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806"/>
      <c r="C268" s="745"/>
      <c r="D268" s="745"/>
      <c r="E268" s="746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486" t="s">
        <v>169</v>
      </c>
      <c r="B278" s="486"/>
      <c r="C278" s="486"/>
      <c r="D278" s="687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705" t="s">
        <v>170</v>
      </c>
      <c r="B280" s="706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800" t="s">
        <v>172</v>
      </c>
      <c r="B281" s="801"/>
      <c r="C281" s="246"/>
      <c r="D281" s="247"/>
      <c r="E281" s="247"/>
      <c r="G281" s="245"/>
    </row>
    <row r="282" spans="1:7" ht="14.25">
      <c r="A282" s="792" t="s">
        <v>173</v>
      </c>
      <c r="B282" s="793"/>
      <c r="C282" s="248"/>
      <c r="D282" s="209"/>
      <c r="E282" s="209"/>
      <c r="G282" s="245"/>
    </row>
    <row r="283" spans="1:7" ht="25.5" customHeight="1">
      <c r="A283" s="802" t="s">
        <v>174</v>
      </c>
      <c r="B283" s="803"/>
      <c r="C283" s="249"/>
      <c r="D283" s="250"/>
      <c r="E283" s="250"/>
      <c r="G283" s="251"/>
    </row>
    <row r="284" spans="1:7" ht="14.25">
      <c r="A284" s="804" t="s">
        <v>175</v>
      </c>
      <c r="B284" s="805"/>
      <c r="C284" s="248"/>
      <c r="D284" s="209"/>
      <c r="E284" s="209"/>
      <c r="G284" s="245"/>
    </row>
    <row r="285" spans="1:7" ht="14.25">
      <c r="A285" s="792" t="s">
        <v>176</v>
      </c>
      <c r="B285" s="793"/>
      <c r="C285" s="252"/>
      <c r="D285" s="253"/>
      <c r="E285" s="253"/>
      <c r="G285" s="245"/>
    </row>
    <row r="286" spans="1:7" ht="14.25">
      <c r="A286" s="792" t="s">
        <v>177</v>
      </c>
      <c r="B286" s="793"/>
      <c r="C286" s="252"/>
      <c r="D286" s="253"/>
      <c r="E286" s="253"/>
      <c r="G286" s="245"/>
    </row>
    <row r="287" spans="1:7" ht="14.25">
      <c r="A287" s="792" t="s">
        <v>178</v>
      </c>
      <c r="B287" s="793"/>
      <c r="C287" s="254"/>
      <c r="D287" s="253"/>
      <c r="E287" s="253"/>
      <c r="G287" s="245"/>
    </row>
    <row r="288" spans="1:7">
      <c r="A288" s="792" t="s">
        <v>179</v>
      </c>
      <c r="B288" s="793"/>
      <c r="C288" s="255"/>
      <c r="D288" s="209"/>
      <c r="E288" s="209"/>
    </row>
    <row r="289" spans="1:5" ht="14.25" thickBot="1">
      <c r="A289" s="794" t="s">
        <v>17</v>
      </c>
      <c r="B289" s="795"/>
      <c r="C289" s="256"/>
      <c r="D289" s="257"/>
      <c r="E289" s="257"/>
    </row>
    <row r="290" spans="1:5" ht="14.25" thickBot="1">
      <c r="A290" s="796" t="s">
        <v>102</v>
      </c>
      <c r="B290" s="797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30" t="s">
        <v>180</v>
      </c>
      <c r="B291" s="530"/>
      <c r="C291" s="530"/>
      <c r="D291" s="530"/>
    </row>
    <row r="292" spans="1:5" ht="14.25" thickBot="1">
      <c r="A292" s="181"/>
      <c r="B292" s="182"/>
      <c r="C292" s="183"/>
      <c r="D292" s="183"/>
    </row>
    <row r="293" spans="1:5" ht="14.25" thickBot="1">
      <c r="A293" s="798" t="s">
        <v>106</v>
      </c>
      <c r="B293" s="799"/>
      <c r="C293" s="184" t="s">
        <v>107</v>
      </c>
      <c r="D293" s="187" t="s">
        <v>111</v>
      </c>
    </row>
    <row r="294" spans="1:5" ht="32.25" customHeight="1" thickBot="1">
      <c r="A294" s="518" t="s">
        <v>181</v>
      </c>
      <c r="B294" s="691"/>
      <c r="C294" s="260"/>
      <c r="D294" s="261"/>
    </row>
    <row r="295" spans="1:5" ht="14.25" thickBot="1">
      <c r="A295" s="518" t="s">
        <v>182</v>
      </c>
      <c r="B295" s="691"/>
      <c r="C295" s="260"/>
      <c r="D295" s="261"/>
    </row>
    <row r="296" spans="1:5" ht="14.25" thickBot="1">
      <c r="A296" s="518" t="s">
        <v>183</v>
      </c>
      <c r="B296" s="691"/>
      <c r="C296" s="260"/>
      <c r="D296" s="261"/>
    </row>
    <row r="297" spans="1:5" ht="25.5" customHeight="1" thickBot="1">
      <c r="A297" s="518" t="s">
        <v>184</v>
      </c>
      <c r="B297" s="691"/>
      <c r="C297" s="260"/>
      <c r="D297" s="261"/>
    </row>
    <row r="298" spans="1:5" ht="27" customHeight="1" thickBot="1">
      <c r="A298" s="518" t="s">
        <v>185</v>
      </c>
      <c r="B298" s="691"/>
      <c r="C298" s="260"/>
      <c r="D298" s="261"/>
    </row>
    <row r="299" spans="1:5" ht="14.25" thickBot="1">
      <c r="A299" s="787" t="s">
        <v>186</v>
      </c>
      <c r="B299" s="691"/>
      <c r="C299" s="260"/>
      <c r="D299" s="261"/>
    </row>
    <row r="300" spans="1:5" ht="29.25" customHeight="1" thickBot="1">
      <c r="A300" s="787" t="s">
        <v>187</v>
      </c>
      <c r="B300" s="691"/>
      <c r="C300" s="260"/>
      <c r="D300" s="261"/>
    </row>
    <row r="301" spans="1:5" ht="25.5" customHeight="1" thickBot="1">
      <c r="A301" s="787" t="s">
        <v>188</v>
      </c>
      <c r="B301" s="691"/>
      <c r="C301" s="260"/>
      <c r="D301" s="261"/>
    </row>
    <row r="302" spans="1:5" ht="14.25" thickBot="1">
      <c r="A302" s="787" t="s">
        <v>189</v>
      </c>
      <c r="B302" s="788"/>
      <c r="C302" s="262">
        <f>SUM(C303:C322)</f>
        <v>0</v>
      </c>
      <c r="D302" s="263">
        <f>SUM(D303:D322)</f>
        <v>0</v>
      </c>
    </row>
    <row r="303" spans="1:5">
      <c r="A303" s="789" t="s">
        <v>122</v>
      </c>
      <c r="B303" s="790"/>
      <c r="C303" s="264"/>
      <c r="D303" s="265"/>
    </row>
    <row r="304" spans="1:5">
      <c r="A304" s="791" t="s">
        <v>123</v>
      </c>
      <c r="B304" s="783"/>
      <c r="C304" s="266"/>
      <c r="D304" s="265"/>
    </row>
    <row r="305" spans="1:4">
      <c r="A305" s="579" t="s">
        <v>124</v>
      </c>
      <c r="B305" s="783"/>
      <c r="C305" s="266"/>
      <c r="D305" s="265"/>
    </row>
    <row r="306" spans="1:4" ht="24.75" customHeight="1">
      <c r="A306" s="782" t="s">
        <v>125</v>
      </c>
      <c r="B306" s="783"/>
      <c r="C306" s="266"/>
      <c r="D306" s="265"/>
    </row>
    <row r="307" spans="1:4">
      <c r="A307" s="579" t="s">
        <v>126</v>
      </c>
      <c r="B307" s="783"/>
      <c r="C307" s="266"/>
      <c r="D307" s="265"/>
    </row>
    <row r="308" spans="1:4">
      <c r="A308" s="579" t="s">
        <v>127</v>
      </c>
      <c r="B308" s="783"/>
      <c r="C308" s="266"/>
      <c r="D308" s="265"/>
    </row>
    <row r="309" spans="1:4">
      <c r="A309" s="579" t="s">
        <v>128</v>
      </c>
      <c r="B309" s="783"/>
      <c r="C309" s="266"/>
      <c r="D309" s="265"/>
    </row>
    <row r="310" spans="1:4">
      <c r="A310" s="579" t="s">
        <v>129</v>
      </c>
      <c r="B310" s="783"/>
      <c r="C310" s="196"/>
      <c r="D310" s="267"/>
    </row>
    <row r="311" spans="1:4">
      <c r="A311" s="579" t="s">
        <v>130</v>
      </c>
      <c r="B311" s="783"/>
      <c r="C311" s="196"/>
      <c r="D311" s="267"/>
    </row>
    <row r="312" spans="1:4">
      <c r="A312" s="579" t="s">
        <v>131</v>
      </c>
      <c r="B312" s="783"/>
      <c r="C312" s="196"/>
      <c r="D312" s="267"/>
    </row>
    <row r="313" spans="1:4">
      <c r="A313" s="579" t="s">
        <v>132</v>
      </c>
      <c r="B313" s="783"/>
      <c r="C313" s="196"/>
      <c r="D313" s="267"/>
    </row>
    <row r="314" spans="1:4">
      <c r="A314" s="579" t="s">
        <v>133</v>
      </c>
      <c r="B314" s="783"/>
      <c r="C314" s="196"/>
      <c r="D314" s="267"/>
    </row>
    <row r="315" spans="1:4">
      <c r="A315" s="579" t="s">
        <v>134</v>
      </c>
      <c r="B315" s="783"/>
      <c r="C315" s="196"/>
      <c r="D315" s="267"/>
    </row>
    <row r="316" spans="1:4">
      <c r="A316" s="784" t="s">
        <v>135</v>
      </c>
      <c r="B316" s="783"/>
      <c r="C316" s="196"/>
      <c r="D316" s="267"/>
    </row>
    <row r="317" spans="1:4">
      <c r="A317" s="784" t="s">
        <v>136</v>
      </c>
      <c r="B317" s="783"/>
      <c r="C317" s="196"/>
      <c r="D317" s="267"/>
    </row>
    <row r="318" spans="1:4">
      <c r="A318" s="782" t="s">
        <v>137</v>
      </c>
      <c r="B318" s="783"/>
      <c r="C318" s="196"/>
      <c r="D318" s="267"/>
    </row>
    <row r="319" spans="1:4">
      <c r="A319" s="782" t="s">
        <v>138</v>
      </c>
      <c r="B319" s="783"/>
      <c r="C319" s="196"/>
      <c r="D319" s="267"/>
    </row>
    <row r="320" spans="1:4">
      <c r="A320" s="784" t="s">
        <v>139</v>
      </c>
      <c r="B320" s="783"/>
      <c r="C320" s="196"/>
      <c r="D320" s="267"/>
    </row>
    <row r="321" spans="1:8">
      <c r="A321" s="784" t="s">
        <v>140</v>
      </c>
      <c r="B321" s="783"/>
      <c r="C321" s="196"/>
      <c r="D321" s="267"/>
    </row>
    <row r="322" spans="1:8" ht="14.25" thickBot="1">
      <c r="A322" s="785" t="s">
        <v>141</v>
      </c>
      <c r="B322" s="786"/>
      <c r="C322" s="198"/>
      <c r="D322" s="267"/>
    </row>
    <row r="323" spans="1:8" ht="14.25" thickBot="1">
      <c r="A323" s="781" t="s">
        <v>142</v>
      </c>
      <c r="B323" s="691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778"/>
      <c r="B326" s="779"/>
      <c r="C326" s="779"/>
      <c r="D326"/>
    </row>
    <row r="329" spans="1:8" ht="14.25">
      <c r="A329" s="780" t="s">
        <v>190</v>
      </c>
      <c r="B329" s="780"/>
      <c r="C329" s="780"/>
    </row>
    <row r="330" spans="1:8" ht="16.5" thickBot="1">
      <c r="A330" s="268"/>
      <c r="B330" s="183"/>
      <c r="C330" s="183"/>
    </row>
    <row r="331" spans="1:8" ht="14.25" thickBot="1">
      <c r="A331" s="781" t="s">
        <v>191</v>
      </c>
      <c r="B331" s="750"/>
      <c r="C331" s="269" t="s">
        <v>55</v>
      </c>
      <c r="D331" s="187" t="s">
        <v>56</v>
      </c>
      <c r="G331" s="777"/>
      <c r="H331" s="777"/>
    </row>
    <row r="332" spans="1:8" ht="14.25" thickBot="1">
      <c r="A332" s="507" t="s">
        <v>192</v>
      </c>
      <c r="B332" s="509"/>
      <c r="C332" s="258">
        <f>SUM(C333:C342)</f>
        <v>172.86</v>
      </c>
      <c r="D332" s="270">
        <f>SUM(D333:D342)</f>
        <v>172.86</v>
      </c>
      <c r="G332" s="777"/>
      <c r="H332" s="777"/>
    </row>
    <row r="333" spans="1:8" ht="55.5" customHeight="1">
      <c r="A333" s="771" t="s">
        <v>193</v>
      </c>
      <c r="B333" s="772"/>
      <c r="C333" s="271"/>
      <c r="D333" s="272"/>
      <c r="G333" s="777"/>
      <c r="H333" s="777"/>
    </row>
    <row r="334" spans="1:8">
      <c r="A334" s="773" t="s">
        <v>194</v>
      </c>
      <c r="B334" s="774"/>
      <c r="C334" s="273"/>
      <c r="D334" s="274"/>
    </row>
    <row r="335" spans="1:8">
      <c r="A335" s="620" t="s">
        <v>195</v>
      </c>
      <c r="B335" s="621"/>
      <c r="C335" s="275"/>
      <c r="D335" s="276"/>
    </row>
    <row r="336" spans="1:8" ht="28.5" customHeight="1">
      <c r="A336" s="624" t="s">
        <v>196</v>
      </c>
      <c r="B336" s="625"/>
      <c r="C336" s="275"/>
      <c r="D336" s="276"/>
    </row>
    <row r="337" spans="1:4" ht="32.25" customHeight="1">
      <c r="A337" s="624" t="s">
        <v>197</v>
      </c>
      <c r="B337" s="625"/>
      <c r="C337" s="275">
        <v>172.86</v>
      </c>
      <c r="D337" s="276">
        <v>172.86</v>
      </c>
    </row>
    <row r="338" spans="1:4">
      <c r="A338" s="622" t="s">
        <v>198</v>
      </c>
      <c r="B338" s="623"/>
      <c r="C338" s="275"/>
      <c r="D338" s="276"/>
    </row>
    <row r="339" spans="1:4">
      <c r="A339" s="622" t="s">
        <v>199</v>
      </c>
      <c r="B339" s="623"/>
      <c r="C339" s="275"/>
      <c r="D339" s="276"/>
    </row>
    <row r="340" spans="1:4">
      <c r="A340" s="620" t="s">
        <v>200</v>
      </c>
      <c r="B340" s="621"/>
      <c r="C340" s="248"/>
      <c r="D340" s="277"/>
    </row>
    <row r="341" spans="1:4">
      <c r="A341" s="622" t="s">
        <v>201</v>
      </c>
      <c r="B341" s="623"/>
      <c r="C341" s="248"/>
      <c r="D341" s="277"/>
    </row>
    <row r="342" spans="1:4" ht="14.25" thickBot="1">
      <c r="A342" s="775" t="s">
        <v>17</v>
      </c>
      <c r="B342" s="776"/>
      <c r="C342" s="252"/>
      <c r="D342" s="278"/>
    </row>
    <row r="343" spans="1:4" ht="14.25" thickBot="1">
      <c r="A343" s="507" t="s">
        <v>202</v>
      </c>
      <c r="B343" s="509"/>
      <c r="C343" s="258">
        <f>SUM(C344:C353)</f>
        <v>405.75</v>
      </c>
      <c r="D343" s="259">
        <f>SUM(D344:D353)</f>
        <v>47.9</v>
      </c>
    </row>
    <row r="344" spans="1:4" ht="59.25" customHeight="1">
      <c r="A344" s="771" t="s">
        <v>193</v>
      </c>
      <c r="B344" s="772"/>
      <c r="C344" s="273"/>
      <c r="D344" s="274"/>
    </row>
    <row r="345" spans="1:4">
      <c r="A345" s="773" t="s">
        <v>194</v>
      </c>
      <c r="B345" s="774"/>
      <c r="C345" s="273"/>
      <c r="D345" s="274"/>
    </row>
    <row r="346" spans="1:4">
      <c r="A346" s="620" t="s">
        <v>195</v>
      </c>
      <c r="B346" s="621"/>
      <c r="C346" s="275"/>
      <c r="D346" s="276"/>
    </row>
    <row r="347" spans="1:4" ht="27.75" customHeight="1">
      <c r="A347" s="624" t="s">
        <v>196</v>
      </c>
      <c r="B347" s="625"/>
      <c r="C347" s="275"/>
      <c r="D347" s="276"/>
    </row>
    <row r="348" spans="1:4" ht="24.75" customHeight="1">
      <c r="A348" s="624" t="s">
        <v>197</v>
      </c>
      <c r="B348" s="625"/>
      <c r="C348" s="275">
        <v>244.55</v>
      </c>
      <c r="D348" s="276"/>
    </row>
    <row r="349" spans="1:4">
      <c r="A349" s="624" t="s">
        <v>198</v>
      </c>
      <c r="B349" s="625"/>
      <c r="C349" s="275"/>
      <c r="D349" s="276">
        <v>10.5</v>
      </c>
    </row>
    <row r="350" spans="1:4">
      <c r="A350" s="622" t="s">
        <v>199</v>
      </c>
      <c r="B350" s="623"/>
      <c r="C350" s="275"/>
      <c r="D350" s="276"/>
    </row>
    <row r="351" spans="1:4">
      <c r="A351" s="622" t="s">
        <v>203</v>
      </c>
      <c r="B351" s="623"/>
      <c r="C351" s="248">
        <v>161.19999999999999</v>
      </c>
      <c r="D351" s="277">
        <v>37.4</v>
      </c>
    </row>
    <row r="352" spans="1:4">
      <c r="A352" s="622" t="s">
        <v>201</v>
      </c>
      <c r="B352" s="623"/>
      <c r="C352" s="248"/>
      <c r="D352" s="277"/>
    </row>
    <row r="353" spans="1:5" ht="63.75" customHeight="1" thickBot="1">
      <c r="A353" s="768" t="s">
        <v>204</v>
      </c>
      <c r="B353" s="769"/>
      <c r="C353" s="279"/>
      <c r="D353" s="280"/>
    </row>
    <row r="354" spans="1:5" ht="14.25" thickBot="1">
      <c r="A354" s="757" t="s">
        <v>12</v>
      </c>
      <c r="B354" s="758"/>
      <c r="C354" s="281">
        <f>C332+C343</f>
        <v>578.61</v>
      </c>
      <c r="D354" s="179">
        <f>D332+D343</f>
        <v>220.76000000000002</v>
      </c>
    </row>
    <row r="359" spans="1:5" ht="14.25">
      <c r="A359" s="770" t="s">
        <v>205</v>
      </c>
      <c r="B359" s="770"/>
      <c r="C359" s="770"/>
      <c r="D359" s="601"/>
      <c r="E359" s="601"/>
    </row>
    <row r="360" spans="1:5" ht="14.25" thickBot="1">
      <c r="A360" s="183"/>
      <c r="B360" s="183"/>
      <c r="C360" s="183"/>
      <c r="D360"/>
    </row>
    <row r="361" spans="1:5" ht="14.25" thickBot="1">
      <c r="A361" s="744" t="s">
        <v>206</v>
      </c>
      <c r="B361" s="763"/>
      <c r="C361" s="282" t="s">
        <v>55</v>
      </c>
      <c r="D361" s="205" t="s">
        <v>111</v>
      </c>
    </row>
    <row r="362" spans="1:5">
      <c r="A362" s="764" t="s">
        <v>207</v>
      </c>
      <c r="B362" s="765"/>
      <c r="C362" s="283">
        <f>SUM(C363:C369)</f>
        <v>0</v>
      </c>
      <c r="D362" s="283">
        <f>SUM(D363:D369)</f>
        <v>0</v>
      </c>
    </row>
    <row r="363" spans="1:5">
      <c r="A363" s="766" t="s">
        <v>208</v>
      </c>
      <c r="B363" s="767"/>
      <c r="C363" s="284"/>
      <c r="D363" s="285"/>
    </row>
    <row r="364" spans="1:5">
      <c r="A364" s="766" t="s">
        <v>209</v>
      </c>
      <c r="B364" s="767"/>
      <c r="C364" s="284"/>
      <c r="D364" s="285"/>
    </row>
    <row r="365" spans="1:5" ht="27.75" customHeight="1">
      <c r="A365" s="579" t="s">
        <v>210</v>
      </c>
      <c r="B365" s="581"/>
      <c r="C365" s="284"/>
      <c r="D365" s="285"/>
    </row>
    <row r="366" spans="1:5">
      <c r="A366" s="579" t="s">
        <v>211</v>
      </c>
      <c r="B366" s="581"/>
      <c r="C366" s="284"/>
      <c r="D366" s="285"/>
    </row>
    <row r="367" spans="1:5" ht="17.25" customHeight="1">
      <c r="A367" s="579" t="s">
        <v>212</v>
      </c>
      <c r="B367" s="581"/>
      <c r="C367" s="284"/>
      <c r="D367" s="285"/>
    </row>
    <row r="368" spans="1:5" ht="16.5" customHeight="1">
      <c r="A368" s="579" t="s">
        <v>213</v>
      </c>
      <c r="B368" s="581"/>
      <c r="C368" s="284"/>
      <c r="D368" s="285"/>
    </row>
    <row r="369" spans="1:4">
      <c r="A369" s="579" t="s">
        <v>141</v>
      </c>
      <c r="B369" s="581"/>
      <c r="C369" s="284"/>
      <c r="D369" s="285"/>
    </row>
    <row r="370" spans="1:4">
      <c r="A370" s="582" t="s">
        <v>214</v>
      </c>
      <c r="B370" s="584"/>
      <c r="C370" s="283">
        <f>C371+C372+C374</f>
        <v>0</v>
      </c>
      <c r="D370" s="286">
        <f>D371+D372+D374</f>
        <v>0</v>
      </c>
    </row>
    <row r="371" spans="1:4">
      <c r="A371" s="753" t="s">
        <v>215</v>
      </c>
      <c r="B371" s="754"/>
      <c r="C371" s="287"/>
      <c r="D371" s="288"/>
    </row>
    <row r="372" spans="1:4">
      <c r="A372" s="753" t="s">
        <v>216</v>
      </c>
      <c r="B372" s="754"/>
      <c r="C372" s="287"/>
      <c r="D372" s="288"/>
    </row>
    <row r="373" spans="1:4">
      <c r="A373" s="753" t="s">
        <v>217</v>
      </c>
      <c r="B373" s="754"/>
      <c r="C373" s="287"/>
      <c r="D373" s="288"/>
    </row>
    <row r="374" spans="1:4" ht="14.25" thickBot="1">
      <c r="A374" s="755" t="s">
        <v>141</v>
      </c>
      <c r="B374" s="756"/>
      <c r="C374" s="287"/>
      <c r="D374" s="288"/>
    </row>
    <row r="375" spans="1:4" ht="14.25" thickBot="1">
      <c r="A375" s="757" t="s">
        <v>12</v>
      </c>
      <c r="B375" s="758"/>
      <c r="C375" s="289">
        <f>C362+C370</f>
        <v>0</v>
      </c>
      <c r="D375" s="289">
        <f>D362+D370</f>
        <v>0</v>
      </c>
    </row>
    <row r="378" spans="1:4" ht="26.25" customHeight="1">
      <c r="A378" s="748" t="s">
        <v>218</v>
      </c>
      <c r="B378" s="749"/>
      <c r="C378" s="749"/>
      <c r="D378" s="749"/>
    </row>
    <row r="379" spans="1:4" ht="14.25" thickBot="1">
      <c r="A379" s="244"/>
      <c r="B379" s="290"/>
      <c r="C379" s="244"/>
      <c r="D379" s="244"/>
    </row>
    <row r="380" spans="1:4" ht="14.25" thickBot="1">
      <c r="A380" s="759"/>
      <c r="B380" s="760"/>
      <c r="C380" s="291" t="s">
        <v>107</v>
      </c>
      <c r="D380" s="216" t="s">
        <v>56</v>
      </c>
    </row>
    <row r="381" spans="1:4" ht="14.25" thickBot="1">
      <c r="A381" s="761" t="s">
        <v>219</v>
      </c>
      <c r="B381" s="762"/>
      <c r="C381" s="248"/>
      <c r="D381" s="209"/>
    </row>
    <row r="382" spans="1:4" ht="14.25" thickBot="1">
      <c r="A382" s="507" t="s">
        <v>102</v>
      </c>
      <c r="B382" s="509"/>
      <c r="C382" s="259">
        <f>SUM(C381:C381)</f>
        <v>0</v>
      </c>
      <c r="D382" s="259">
        <f>SUM(D381:D381)</f>
        <v>0</v>
      </c>
    </row>
    <row r="385" spans="1:11">
      <c r="A385" s="748" t="s">
        <v>220</v>
      </c>
      <c r="B385" s="749"/>
      <c r="C385" s="749"/>
      <c r="D385" s="749"/>
      <c r="E385" s="601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489" t="s">
        <v>34</v>
      </c>
      <c r="B387" s="746"/>
      <c r="C387" s="120" t="s">
        <v>221</v>
      </c>
      <c r="D387" s="120" t="s">
        <v>222</v>
      </c>
      <c r="E387"/>
    </row>
    <row r="388" spans="1:11" ht="14.25" thickBot="1">
      <c r="A388" s="491" t="s">
        <v>223</v>
      </c>
      <c r="B388" s="750"/>
      <c r="C388" s="292">
        <v>88442.02</v>
      </c>
      <c r="D388" s="293">
        <v>114630.87</v>
      </c>
      <c r="E388"/>
    </row>
    <row r="389" spans="1:11">
      <c r="A389"/>
      <c r="B389"/>
      <c r="C389"/>
      <c r="D389"/>
      <c r="E389"/>
    </row>
    <row r="390" spans="1:11" ht="29.25" customHeight="1">
      <c r="A390" s="751" t="s">
        <v>224</v>
      </c>
      <c r="B390" s="752"/>
      <c r="C390" s="752"/>
      <c r="D390" s="601"/>
      <c r="E390" s="601"/>
    </row>
    <row r="395" spans="1:11" ht="14.25">
      <c r="A395" s="738" t="s">
        <v>225</v>
      </c>
      <c r="B395" s="738"/>
      <c r="C395" s="738"/>
      <c r="D395" s="738"/>
      <c r="E395" s="738"/>
      <c r="F395" s="738"/>
      <c r="G395" s="738"/>
      <c r="H395" s="738"/>
      <c r="I395" s="738"/>
    </row>
    <row r="397" spans="1:11" ht="14.25">
      <c r="A397" s="738" t="s">
        <v>226</v>
      </c>
      <c r="B397" s="738"/>
      <c r="C397" s="738"/>
      <c r="D397" s="738"/>
      <c r="E397" s="738"/>
      <c r="F397" s="738"/>
      <c r="G397" s="738"/>
      <c r="H397" s="738"/>
      <c r="I397" s="738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739" t="s">
        <v>227</v>
      </c>
      <c r="B399" s="741" t="s">
        <v>228</v>
      </c>
      <c r="C399" s="742"/>
      <c r="D399" s="743"/>
      <c r="E399" s="744" t="s">
        <v>66</v>
      </c>
      <c r="F399" s="745"/>
      <c r="G399" s="746"/>
      <c r="H399" s="741" t="s">
        <v>229</v>
      </c>
      <c r="I399" s="745"/>
      <c r="J399" s="746"/>
      <c r="K399" s="296" t="s">
        <v>91</v>
      </c>
    </row>
    <row r="400" spans="1:11" ht="95.25" thickBot="1">
      <c r="A400" s="740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486" t="s">
        <v>244</v>
      </c>
      <c r="B414" s="747"/>
      <c r="C414" s="747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730" t="s">
        <v>106</v>
      </c>
      <c r="B416" s="731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732" t="s">
        <v>245</v>
      </c>
      <c r="B417" s="733"/>
      <c r="C417" s="340">
        <v>9001.94</v>
      </c>
      <c r="D417" s="340">
        <v>4049.32</v>
      </c>
      <c r="E417" s="341"/>
      <c r="F417" s="341"/>
      <c r="G417" s="341"/>
      <c r="H417" s="341"/>
      <c r="I417" s="341"/>
    </row>
    <row r="418" spans="1:9">
      <c r="A418" s="734" t="s">
        <v>246</v>
      </c>
      <c r="B418" s="735"/>
      <c r="C418" s="342"/>
      <c r="D418" s="342"/>
      <c r="E418" s="343"/>
      <c r="F418" s="343"/>
      <c r="G418" s="343"/>
      <c r="H418" s="343"/>
      <c r="I418" s="343"/>
    </row>
    <row r="419" spans="1:9">
      <c r="A419" s="734" t="s">
        <v>247</v>
      </c>
      <c r="B419" s="735"/>
      <c r="C419" s="342"/>
      <c r="D419" s="342">
        <v>5633.64</v>
      </c>
      <c r="E419" s="344"/>
      <c r="F419" s="344"/>
      <c r="G419" s="344"/>
      <c r="H419" s="344"/>
      <c r="I419" s="344"/>
    </row>
    <row r="420" spans="1:9">
      <c r="A420" s="736" t="s">
        <v>248</v>
      </c>
      <c r="B420" s="737"/>
      <c r="C420" s="345">
        <f>C421+C424+C425+C426+C427</f>
        <v>252.89</v>
      </c>
      <c r="D420" s="345">
        <f>D421+D424+D425+D426+D427</f>
        <v>197.24</v>
      </c>
    </row>
    <row r="421" spans="1:9">
      <c r="A421" s="611" t="s">
        <v>249</v>
      </c>
      <c r="B421" s="612"/>
      <c r="C421" s="346">
        <f>C422-C423</f>
        <v>0</v>
      </c>
      <c r="D421" s="346">
        <f>D422-D423</f>
        <v>0</v>
      </c>
    </row>
    <row r="422" spans="1:9">
      <c r="A422" s="726" t="s">
        <v>250</v>
      </c>
      <c r="B422" s="727"/>
      <c r="C422" s="347"/>
      <c r="D422" s="347"/>
    </row>
    <row r="423" spans="1:9" ht="25.5" customHeight="1">
      <c r="A423" s="726" t="s">
        <v>251</v>
      </c>
      <c r="B423" s="727"/>
      <c r="C423" s="347"/>
      <c r="D423" s="347"/>
    </row>
    <row r="424" spans="1:9">
      <c r="A424" s="728" t="s">
        <v>252</v>
      </c>
      <c r="B424" s="729"/>
      <c r="C424" s="209"/>
      <c r="D424" s="209"/>
    </row>
    <row r="425" spans="1:9">
      <c r="A425" s="728" t="s">
        <v>253</v>
      </c>
      <c r="B425" s="729"/>
      <c r="C425" s="209"/>
      <c r="D425" s="209"/>
    </row>
    <row r="426" spans="1:9">
      <c r="A426" s="728" t="s">
        <v>254</v>
      </c>
      <c r="B426" s="729"/>
      <c r="C426" s="209"/>
      <c r="D426" s="209"/>
    </row>
    <row r="427" spans="1:9">
      <c r="A427" s="728" t="s">
        <v>17</v>
      </c>
      <c r="B427" s="729"/>
      <c r="C427" s="209">
        <v>252.89</v>
      </c>
      <c r="D427" s="209">
        <v>197.24</v>
      </c>
    </row>
    <row r="428" spans="1:9" ht="24.75" customHeight="1" thickBot="1">
      <c r="A428" s="717" t="s">
        <v>255</v>
      </c>
      <c r="B428" s="718"/>
      <c r="C428" s="342"/>
      <c r="D428" s="342"/>
    </row>
    <row r="429" spans="1:9" ht="16.5" thickBot="1">
      <c r="A429" s="719" t="s">
        <v>102</v>
      </c>
      <c r="B429" s="720"/>
      <c r="C429" s="213">
        <f>SUM(C417+C418+C419+C420+C428)</f>
        <v>9254.83</v>
      </c>
      <c r="D429" s="213">
        <f>SUM(D417+D418+D419+D420+D428)</f>
        <v>9880.2000000000007</v>
      </c>
    </row>
    <row r="431" spans="1:9" ht="15">
      <c r="A431" s="697" t="s">
        <v>256</v>
      </c>
      <c r="B431" s="721"/>
      <c r="C431" s="721"/>
      <c r="D431" s="601"/>
      <c r="E431" s="601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22" t="s">
        <v>257</v>
      </c>
      <c r="C433" s="722"/>
      <c r="D433" s="722"/>
      <c r="E433" s="723"/>
    </row>
    <row r="434" spans="1:5">
      <c r="A434" s="349" t="s">
        <v>258</v>
      </c>
      <c r="B434" s="76" t="s">
        <v>259</v>
      </c>
      <c r="C434" s="724" t="s">
        <v>260</v>
      </c>
      <c r="D434" s="724"/>
      <c r="E434" s="725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697" t="s">
        <v>265</v>
      </c>
      <c r="B440" s="721"/>
      <c r="C440" s="721"/>
      <c r="D440" s="487"/>
      <c r="E440" s="487"/>
    </row>
    <row r="441" spans="1:5" ht="15.75" thickBot="1">
      <c r="A441" s="202"/>
      <c r="B441" s="202"/>
      <c r="C441" s="202"/>
    </row>
    <row r="442" spans="1:5" ht="14.25" thickBot="1">
      <c r="A442" s="705" t="s">
        <v>266</v>
      </c>
      <c r="B442" s="706"/>
      <c r="C442" s="227" t="s">
        <v>267</v>
      </c>
    </row>
    <row r="443" spans="1:5">
      <c r="A443" s="707"/>
      <c r="B443" s="708"/>
      <c r="C443" s="360"/>
    </row>
    <row r="444" spans="1:5" ht="51" customHeight="1">
      <c r="A444" s="709" t="s">
        <v>268</v>
      </c>
      <c r="B444" s="710"/>
      <c r="C444" s="361"/>
    </row>
    <row r="445" spans="1:5" ht="14.25" thickBot="1">
      <c r="A445" s="711"/>
      <c r="B445" s="712"/>
      <c r="C445" s="360"/>
    </row>
    <row r="446" spans="1:5" ht="14.25" thickBot="1">
      <c r="A446" s="713" t="s">
        <v>142</v>
      </c>
      <c r="B446" s="714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15" t="s">
        <v>55</v>
      </c>
      <c r="B452" s="716"/>
      <c r="C452" s="695" t="s">
        <v>271</v>
      </c>
      <c r="D452" s="696"/>
    </row>
    <row r="453" spans="1:4" ht="14.25" thickBot="1">
      <c r="A453" s="366"/>
      <c r="B453" s="367"/>
      <c r="C453" s="367"/>
      <c r="D453" s="368"/>
    </row>
    <row r="456" spans="1:4" ht="14.25">
      <c r="A456" s="697" t="s">
        <v>272</v>
      </c>
      <c r="B456" s="697"/>
      <c r="C456" s="697"/>
      <c r="D456" s="687"/>
    </row>
    <row r="457" spans="1:4" ht="14.25" customHeight="1">
      <c r="A457" s="698" t="s">
        <v>273</v>
      </c>
      <c r="B457" s="698"/>
      <c r="C457" s="698"/>
    </row>
    <row r="458" spans="1:4" ht="14.25" thickBot="1">
      <c r="A458" s="369"/>
      <c r="B458" s="370"/>
      <c r="C458" s="370"/>
    </row>
    <row r="459" spans="1:4" ht="16.5" thickBot="1">
      <c r="A459" s="699" t="s">
        <v>54</v>
      </c>
      <c r="B459" s="700"/>
      <c r="C459" s="227" t="s">
        <v>274</v>
      </c>
      <c r="D459" s="227" t="s">
        <v>275</v>
      </c>
    </row>
    <row r="460" spans="1:4">
      <c r="A460" s="701" t="s">
        <v>276</v>
      </c>
      <c r="B460" s="702"/>
      <c r="C460" s="371"/>
      <c r="D460" s="372"/>
    </row>
    <row r="461" spans="1:4">
      <c r="A461" s="703" t="s">
        <v>277</v>
      </c>
      <c r="B461" s="704"/>
      <c r="C461" s="373"/>
      <c r="D461" s="374"/>
    </row>
    <row r="462" spans="1:4">
      <c r="A462" s="681" t="s">
        <v>278</v>
      </c>
      <c r="B462" s="682"/>
      <c r="C462" s="375"/>
      <c r="D462" s="376"/>
    </row>
    <row r="463" spans="1:4">
      <c r="A463" s="683" t="s">
        <v>279</v>
      </c>
      <c r="B463" s="684"/>
      <c r="C463" s="373"/>
      <c r="D463" s="374"/>
    </row>
    <row r="464" spans="1:4" ht="13.5" customHeight="1" thickBot="1">
      <c r="A464" s="685" t="s">
        <v>280</v>
      </c>
      <c r="B464" s="686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486" t="s">
        <v>288</v>
      </c>
      <c r="B499" s="486"/>
      <c r="C499" s="486"/>
      <c r="D499" s="486"/>
      <c r="E499" s="687"/>
      <c r="F499" s="687"/>
      <c r="G499" s="687"/>
      <c r="H499" s="687"/>
      <c r="I499" s="687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88" t="s">
        <v>289</v>
      </c>
      <c r="B501" s="689"/>
      <c r="C501" s="690"/>
      <c r="D501" s="691"/>
    </row>
    <row r="502" spans="1:9" ht="24.75" customHeight="1" thickBot="1">
      <c r="A502" s="513" t="s">
        <v>55</v>
      </c>
      <c r="B502" s="692"/>
      <c r="C502" s="693" t="s">
        <v>56</v>
      </c>
      <c r="D502" s="694"/>
    </row>
    <row r="503" spans="1:9" ht="20.25" customHeight="1" thickBot="1">
      <c r="A503" s="674"/>
      <c r="B503" s="675"/>
      <c r="C503" s="676"/>
      <c r="D503" s="677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30" t="s">
        <v>291</v>
      </c>
      <c r="B514" s="530"/>
      <c r="C514" s="530"/>
    </row>
    <row r="515" spans="1:7" ht="15" thickBot="1">
      <c r="A515" s="379"/>
      <c r="B515" s="379"/>
      <c r="C515" s="379"/>
    </row>
    <row r="516" spans="1:7" ht="24.75" thickBot="1">
      <c r="A516" s="678" t="s">
        <v>292</v>
      </c>
      <c r="B516" s="679"/>
      <c r="C516" s="679"/>
      <c r="D516" s="680"/>
      <c r="E516" s="404" t="s">
        <v>282</v>
      </c>
      <c r="F516" s="405" t="s">
        <v>283</v>
      </c>
      <c r="G516" s="406"/>
    </row>
    <row r="517" spans="1:7" ht="14.25" customHeight="1" thickBot="1">
      <c r="A517" s="662" t="s">
        <v>293</v>
      </c>
      <c r="B517" s="663"/>
      <c r="C517" s="663"/>
      <c r="D517" s="664"/>
      <c r="E517" s="407">
        <f>SUM(E518:E525)</f>
        <v>77955</v>
      </c>
      <c r="F517" s="407">
        <f>SUM(F518:F525)</f>
        <v>76015.490000000005</v>
      </c>
      <c r="G517" s="408"/>
    </row>
    <row r="518" spans="1:7">
      <c r="A518" s="656" t="s">
        <v>294</v>
      </c>
      <c r="B518" s="657"/>
      <c r="C518" s="657"/>
      <c r="D518" s="658"/>
      <c r="E518" s="409">
        <v>77955</v>
      </c>
      <c r="F518" s="410">
        <v>76015.490000000005</v>
      </c>
      <c r="G518" s="160"/>
    </row>
    <row r="519" spans="1:7">
      <c r="A519" s="650" t="s">
        <v>295</v>
      </c>
      <c r="B519" s="651"/>
      <c r="C519" s="651"/>
      <c r="D519" s="652"/>
      <c r="E519" s="411"/>
      <c r="F519" s="412"/>
      <c r="G519" s="160"/>
    </row>
    <row r="520" spans="1:7">
      <c r="A520" s="650" t="s">
        <v>296</v>
      </c>
      <c r="B520" s="651"/>
      <c r="C520" s="651"/>
      <c r="D520" s="652"/>
      <c r="E520" s="411"/>
      <c r="F520" s="412"/>
      <c r="G520" s="160"/>
    </row>
    <row r="521" spans="1:7">
      <c r="A521" s="671" t="s">
        <v>297</v>
      </c>
      <c r="B521" s="672"/>
      <c r="C521" s="672"/>
      <c r="D521" s="673"/>
      <c r="E521" s="411"/>
      <c r="F521" s="412"/>
      <c r="G521" s="160"/>
    </row>
    <row r="522" spans="1:7">
      <c r="A522" s="650" t="s">
        <v>298</v>
      </c>
      <c r="B522" s="651"/>
      <c r="C522" s="651"/>
      <c r="D522" s="652"/>
      <c r="E522" s="411"/>
      <c r="F522" s="412"/>
      <c r="G522" s="160"/>
    </row>
    <row r="523" spans="1:7">
      <c r="A523" s="653" t="s">
        <v>299</v>
      </c>
      <c r="B523" s="654"/>
      <c r="C523" s="654"/>
      <c r="D523" s="655"/>
      <c r="E523" s="411"/>
      <c r="F523" s="412"/>
      <c r="G523" s="160"/>
    </row>
    <row r="524" spans="1:7">
      <c r="A524" s="653" t="s">
        <v>300</v>
      </c>
      <c r="B524" s="654"/>
      <c r="C524" s="654"/>
      <c r="D524" s="655"/>
      <c r="E524" s="411"/>
      <c r="F524" s="412"/>
      <c r="G524" s="160"/>
    </row>
    <row r="525" spans="1:7" ht="14.25" thickBot="1">
      <c r="A525" s="659" t="s">
        <v>301</v>
      </c>
      <c r="B525" s="660"/>
      <c r="C525" s="660"/>
      <c r="D525" s="661"/>
      <c r="E525" s="413"/>
      <c r="F525" s="414"/>
      <c r="G525" s="160"/>
    </row>
    <row r="526" spans="1:7" ht="14.25" thickBot="1">
      <c r="A526" s="662" t="s">
        <v>302</v>
      </c>
      <c r="B526" s="663"/>
      <c r="C526" s="663"/>
      <c r="D526" s="664"/>
      <c r="E526" s="415">
        <v>524.29</v>
      </c>
      <c r="F526" s="416">
        <v>-357.85</v>
      </c>
      <c r="G526" s="417"/>
    </row>
    <row r="527" spans="1:7" ht="14.25" thickBot="1">
      <c r="A527" s="665" t="s">
        <v>303</v>
      </c>
      <c r="B527" s="666"/>
      <c r="C527" s="666"/>
      <c r="D527" s="667"/>
      <c r="E527" s="418"/>
      <c r="F527" s="419"/>
      <c r="G527" s="417"/>
    </row>
    <row r="528" spans="1:7" ht="14.25" thickBot="1">
      <c r="A528" s="665" t="s">
        <v>304</v>
      </c>
      <c r="B528" s="666"/>
      <c r="C528" s="666"/>
      <c r="D528" s="667"/>
      <c r="E528" s="415"/>
      <c r="F528" s="416"/>
      <c r="G528" s="417"/>
    </row>
    <row r="529" spans="1:7" ht="14.25" thickBot="1">
      <c r="A529" s="668" t="s">
        <v>305</v>
      </c>
      <c r="B529" s="669"/>
      <c r="C529" s="669"/>
      <c r="D529" s="670"/>
      <c r="E529" s="415"/>
      <c r="F529" s="416"/>
      <c r="G529" s="417"/>
    </row>
    <row r="530" spans="1:7" ht="14.25" thickBot="1">
      <c r="A530" s="668" t="s">
        <v>306</v>
      </c>
      <c r="B530" s="669"/>
      <c r="C530" s="669"/>
      <c r="D530" s="670"/>
      <c r="E530" s="407">
        <f>E531+E539+E542+E545</f>
        <v>18</v>
      </c>
      <c r="F530" s="407">
        <f>SUM(F531+F539+F542+F545)</f>
        <v>9</v>
      </c>
      <c r="G530" s="408"/>
    </row>
    <row r="531" spans="1:7">
      <c r="A531" s="656" t="s">
        <v>307</v>
      </c>
      <c r="B531" s="657"/>
      <c r="C531" s="657"/>
      <c r="D531" s="658"/>
      <c r="E531" s="420">
        <f>SUM(E532:E538)</f>
        <v>0</v>
      </c>
      <c r="F531" s="420">
        <f>SUM(F532:F538)</f>
        <v>0</v>
      </c>
      <c r="G531" s="421"/>
    </row>
    <row r="532" spans="1:7">
      <c r="A532" s="647" t="s">
        <v>308</v>
      </c>
      <c r="B532" s="648"/>
      <c r="C532" s="648"/>
      <c r="D532" s="649"/>
      <c r="E532" s="422"/>
      <c r="F532" s="423"/>
      <c r="G532" s="424"/>
    </row>
    <row r="533" spans="1:7">
      <c r="A533" s="647" t="s">
        <v>309</v>
      </c>
      <c r="B533" s="648"/>
      <c r="C533" s="648"/>
      <c r="D533" s="649"/>
      <c r="E533" s="422"/>
      <c r="F533" s="423"/>
      <c r="G533" s="424"/>
    </row>
    <row r="534" spans="1:7">
      <c r="A534" s="647" t="s">
        <v>310</v>
      </c>
      <c r="B534" s="648"/>
      <c r="C534" s="648"/>
      <c r="D534" s="649"/>
      <c r="E534" s="422"/>
      <c r="F534" s="423"/>
      <c r="G534" s="424"/>
    </row>
    <row r="535" spans="1:7">
      <c r="A535" s="647" t="s">
        <v>311</v>
      </c>
      <c r="B535" s="648"/>
      <c r="C535" s="648"/>
      <c r="D535" s="649"/>
      <c r="E535" s="422"/>
      <c r="F535" s="423"/>
      <c r="G535" s="424"/>
    </row>
    <row r="536" spans="1:7">
      <c r="A536" s="647" t="s">
        <v>312</v>
      </c>
      <c r="B536" s="648"/>
      <c r="C536" s="648"/>
      <c r="D536" s="649"/>
      <c r="E536" s="422"/>
      <c r="F536" s="423"/>
      <c r="G536" s="424"/>
    </row>
    <row r="537" spans="1:7">
      <c r="A537" s="647" t="s">
        <v>313</v>
      </c>
      <c r="B537" s="648"/>
      <c r="C537" s="648"/>
      <c r="D537" s="649"/>
      <c r="E537" s="422"/>
      <c r="F537" s="423"/>
      <c r="G537" s="424"/>
    </row>
    <row r="538" spans="1:7">
      <c r="A538" s="647" t="s">
        <v>314</v>
      </c>
      <c r="B538" s="648"/>
      <c r="C538" s="648"/>
      <c r="D538" s="649"/>
      <c r="E538" s="422"/>
      <c r="F538" s="423"/>
      <c r="G538" s="424"/>
    </row>
    <row r="539" spans="1:7">
      <c r="A539" s="653" t="s">
        <v>315</v>
      </c>
      <c r="B539" s="654"/>
      <c r="C539" s="654"/>
      <c r="D539" s="655"/>
      <c r="E539" s="425">
        <f>SUM(E540:E541)</f>
        <v>0</v>
      </c>
      <c r="F539" s="425">
        <f>SUM(F540:F541)</f>
        <v>0</v>
      </c>
      <c r="G539" s="421"/>
    </row>
    <row r="540" spans="1:7">
      <c r="A540" s="647" t="s">
        <v>316</v>
      </c>
      <c r="B540" s="648"/>
      <c r="C540" s="648"/>
      <c r="D540" s="649"/>
      <c r="E540" s="422"/>
      <c r="F540" s="423"/>
      <c r="G540" s="424"/>
    </row>
    <row r="541" spans="1:7">
      <c r="A541" s="647" t="s">
        <v>317</v>
      </c>
      <c r="B541" s="648"/>
      <c r="C541" s="648"/>
      <c r="D541" s="649"/>
      <c r="E541" s="422"/>
      <c r="F541" s="423"/>
      <c r="G541" s="424"/>
    </row>
    <row r="542" spans="1:7">
      <c r="A542" s="650" t="s">
        <v>318</v>
      </c>
      <c r="B542" s="651"/>
      <c r="C542" s="651"/>
      <c r="D542" s="652"/>
      <c r="E542" s="425">
        <f>SUM(E543:E544)</f>
        <v>0</v>
      </c>
      <c r="F542" s="425">
        <f>SUM(F543:F544)</f>
        <v>0</v>
      </c>
      <c r="G542" s="421"/>
    </row>
    <row r="543" spans="1:7">
      <c r="A543" s="647" t="s">
        <v>319</v>
      </c>
      <c r="B543" s="648"/>
      <c r="C543" s="648"/>
      <c r="D543" s="649"/>
      <c r="E543" s="422"/>
      <c r="F543" s="423"/>
      <c r="G543" s="424"/>
    </row>
    <row r="544" spans="1:7">
      <c r="A544" s="647" t="s">
        <v>320</v>
      </c>
      <c r="B544" s="648"/>
      <c r="C544" s="648"/>
      <c r="D544" s="649"/>
      <c r="E544" s="422"/>
      <c r="F544" s="423"/>
      <c r="G544" s="424"/>
    </row>
    <row r="545" spans="1:7">
      <c r="A545" s="650" t="s">
        <v>321</v>
      </c>
      <c r="B545" s="651"/>
      <c r="C545" s="651"/>
      <c r="D545" s="652"/>
      <c r="E545" s="425">
        <v>18</v>
      </c>
      <c r="F545" s="425">
        <v>9</v>
      </c>
      <c r="G545" s="421"/>
    </row>
    <row r="546" spans="1:7">
      <c r="A546" s="647" t="s">
        <v>322</v>
      </c>
      <c r="B546" s="648"/>
      <c r="C546" s="648"/>
      <c r="D546" s="649"/>
      <c r="E546" s="411"/>
      <c r="F546" s="412"/>
      <c r="G546" s="160"/>
    </row>
    <row r="547" spans="1:7">
      <c r="A547" s="647" t="s">
        <v>323</v>
      </c>
      <c r="B547" s="648"/>
      <c r="C547" s="648"/>
      <c r="D547" s="649"/>
      <c r="E547" s="411"/>
      <c r="F547" s="412"/>
      <c r="G547" s="160"/>
    </row>
    <row r="548" spans="1:7">
      <c r="A548" s="647" t="s">
        <v>324</v>
      </c>
      <c r="B548" s="648"/>
      <c r="C548" s="648"/>
      <c r="D548" s="649"/>
      <c r="E548" s="426"/>
      <c r="F548" s="427"/>
      <c r="G548" s="160"/>
    </row>
    <row r="549" spans="1:7">
      <c r="A549" s="647" t="s">
        <v>325</v>
      </c>
      <c r="B549" s="648"/>
      <c r="C549" s="648"/>
      <c r="D549" s="649"/>
      <c r="E549" s="411"/>
      <c r="F549" s="412"/>
      <c r="G549" s="160"/>
    </row>
    <row r="550" spans="1:7">
      <c r="A550" s="647" t="s">
        <v>326</v>
      </c>
      <c r="B550" s="648"/>
      <c r="C550" s="648"/>
      <c r="D550" s="649"/>
      <c r="E550" s="411"/>
      <c r="F550" s="412"/>
      <c r="G550" s="160"/>
    </row>
    <row r="551" spans="1:7">
      <c r="A551" s="647" t="s">
        <v>327</v>
      </c>
      <c r="B551" s="648"/>
      <c r="C551" s="648"/>
      <c r="D551" s="649"/>
      <c r="E551" s="411"/>
      <c r="F551" s="412"/>
      <c r="G551" s="160"/>
    </row>
    <row r="552" spans="1:7">
      <c r="A552" s="647" t="s">
        <v>328</v>
      </c>
      <c r="B552" s="648"/>
      <c r="C552" s="648"/>
      <c r="D552" s="649"/>
      <c r="E552" s="411"/>
      <c r="F552" s="412"/>
      <c r="G552" s="160"/>
    </row>
    <row r="553" spans="1:7">
      <c r="A553" s="647" t="s">
        <v>329</v>
      </c>
      <c r="B553" s="648"/>
      <c r="C553" s="648"/>
      <c r="D553" s="649"/>
      <c r="E553" s="411"/>
      <c r="F553" s="412"/>
      <c r="G553" s="160"/>
    </row>
    <row r="554" spans="1:7">
      <c r="A554" s="647" t="s">
        <v>330</v>
      </c>
      <c r="B554" s="648"/>
      <c r="C554" s="648"/>
      <c r="D554" s="649"/>
      <c r="E554" s="411"/>
      <c r="F554" s="412"/>
      <c r="G554" s="160"/>
    </row>
    <row r="555" spans="1:7">
      <c r="A555" s="635" t="s">
        <v>331</v>
      </c>
      <c r="B555" s="636"/>
      <c r="C555" s="636"/>
      <c r="D555" s="637"/>
      <c r="E555" s="411"/>
      <c r="F555" s="412"/>
      <c r="G555" s="160"/>
    </row>
    <row r="556" spans="1:7">
      <c r="A556" s="635" t="s">
        <v>332</v>
      </c>
      <c r="B556" s="636"/>
      <c r="C556" s="636"/>
      <c r="D556" s="637"/>
      <c r="E556" s="411"/>
      <c r="F556" s="412"/>
      <c r="G556" s="160"/>
    </row>
    <row r="557" spans="1:7">
      <c r="A557" s="635" t="s">
        <v>333</v>
      </c>
      <c r="B557" s="636"/>
      <c r="C557" s="636"/>
      <c r="D557" s="637"/>
      <c r="E557" s="411"/>
      <c r="F557" s="412"/>
      <c r="G557" s="160"/>
    </row>
    <row r="558" spans="1:7">
      <c r="A558" s="638" t="s">
        <v>334</v>
      </c>
      <c r="B558" s="639"/>
      <c r="C558" s="639"/>
      <c r="D558" s="640"/>
      <c r="E558" s="411"/>
      <c r="F558" s="412"/>
      <c r="G558" s="160"/>
    </row>
    <row r="559" spans="1:7" ht="14.25" thickBot="1">
      <c r="A559" s="641" t="s">
        <v>335</v>
      </c>
      <c r="B559" s="642"/>
      <c r="C559" s="642"/>
      <c r="D559" s="643"/>
      <c r="E559" s="411">
        <v>18</v>
      </c>
      <c r="F559" s="412">
        <v>9</v>
      </c>
      <c r="G559" s="160"/>
    </row>
    <row r="560" spans="1:7" ht="14.25" thickBot="1">
      <c r="A560" s="644" t="s">
        <v>336</v>
      </c>
      <c r="B560" s="645"/>
      <c r="C560" s="645"/>
      <c r="D560" s="646"/>
      <c r="E560" s="428">
        <f>SUM(E517+E526+E527+E528+E529+E530)</f>
        <v>78497.289999999994</v>
      </c>
      <c r="F560" s="428">
        <f>SUM(F517+F526+F527+F528+F529+F530)</f>
        <v>75666.64</v>
      </c>
      <c r="G560" s="408"/>
    </row>
    <row r="562" spans="1:4">
      <c r="A562" s="600" t="s">
        <v>337</v>
      </c>
      <c r="B562" s="601"/>
      <c r="C562" s="601"/>
      <c r="D562" s="601"/>
    </row>
    <row r="563" spans="1:4" ht="15.75" thickBot="1">
      <c r="A563" s="379"/>
      <c r="B563" s="379"/>
      <c r="C563" s="202"/>
    </row>
    <row r="564" spans="1:4" ht="15.75">
      <c r="A564" s="626" t="s">
        <v>338</v>
      </c>
      <c r="B564" s="627"/>
      <c r="C564" s="628" t="s">
        <v>282</v>
      </c>
      <c r="D564" s="628" t="s">
        <v>283</v>
      </c>
    </row>
    <row r="565" spans="1:4" ht="15.75" thickBot="1">
      <c r="A565" s="631"/>
      <c r="B565" s="632"/>
      <c r="C565" s="629"/>
      <c r="D565" s="630"/>
    </row>
    <row r="566" spans="1:4">
      <c r="A566" s="633" t="s">
        <v>339</v>
      </c>
      <c r="B566" s="634"/>
      <c r="C566" s="393">
        <v>57837.99</v>
      </c>
      <c r="D566" s="394">
        <v>100790.42</v>
      </c>
    </row>
    <row r="567" spans="1:4">
      <c r="A567" s="620" t="s">
        <v>340</v>
      </c>
      <c r="B567" s="621"/>
      <c r="C567" s="388"/>
      <c r="D567" s="389"/>
    </row>
    <row r="568" spans="1:4">
      <c r="A568" s="622" t="s">
        <v>341</v>
      </c>
      <c r="B568" s="623"/>
      <c r="C568" s="388">
        <v>143723.85999999999</v>
      </c>
      <c r="D568" s="389">
        <v>185952.79</v>
      </c>
    </row>
    <row r="569" spans="1:4">
      <c r="A569" s="613" t="s">
        <v>342</v>
      </c>
      <c r="B569" s="614"/>
      <c r="C569" s="388"/>
      <c r="D569" s="389"/>
    </row>
    <row r="570" spans="1:4">
      <c r="A570" s="624" t="s">
        <v>343</v>
      </c>
      <c r="B570" s="625"/>
      <c r="C570" s="388"/>
      <c r="D570" s="389"/>
    </row>
    <row r="571" spans="1:4">
      <c r="A571" s="624" t="s">
        <v>344</v>
      </c>
      <c r="B571" s="625"/>
      <c r="C571" s="388">
        <v>3089.02</v>
      </c>
      <c r="D571" s="389">
        <v>3178.66</v>
      </c>
    </row>
    <row r="572" spans="1:4">
      <c r="A572" s="624" t="s">
        <v>345</v>
      </c>
      <c r="B572" s="625"/>
      <c r="C572" s="388"/>
      <c r="D572" s="389"/>
    </row>
    <row r="573" spans="1:4" ht="21.75" customHeight="1">
      <c r="A573" s="611" t="s">
        <v>346</v>
      </c>
      <c r="B573" s="612"/>
      <c r="C573" s="388"/>
      <c r="D573" s="389"/>
    </row>
    <row r="574" spans="1:4">
      <c r="A574" s="613" t="s">
        <v>347</v>
      </c>
      <c r="B574" s="614"/>
      <c r="C574" s="429"/>
      <c r="D574" s="389"/>
    </row>
    <row r="575" spans="1:4" ht="14.25" thickBot="1">
      <c r="A575" s="615" t="s">
        <v>17</v>
      </c>
      <c r="B575" s="616"/>
      <c r="C575" s="430"/>
      <c r="D575" s="431"/>
    </row>
    <row r="576" spans="1:4" ht="16.5" thickBot="1">
      <c r="A576" s="527" t="s">
        <v>91</v>
      </c>
      <c r="B576" s="529"/>
      <c r="C576" s="432">
        <f>SUM(C566:C575)</f>
        <v>204650.86999999997</v>
      </c>
      <c r="D576" s="432">
        <f>SUM(D566:D575)</f>
        <v>289921.87</v>
      </c>
    </row>
    <row r="579" spans="1:6" ht="14.25">
      <c r="A579" s="530" t="s">
        <v>348</v>
      </c>
      <c r="B579" s="530"/>
      <c r="C579" s="530"/>
    </row>
    <row r="580" spans="1:6" ht="15" thickBot="1">
      <c r="A580" s="379"/>
      <c r="B580" s="379"/>
      <c r="C580" s="379"/>
    </row>
    <row r="581" spans="1:6" ht="26.25" thickBot="1">
      <c r="A581" s="617" t="s">
        <v>349</v>
      </c>
      <c r="B581" s="618"/>
      <c r="C581" s="618"/>
      <c r="D581" s="619"/>
      <c r="E581" s="382" t="s">
        <v>282</v>
      </c>
      <c r="F581" s="205" t="s">
        <v>283</v>
      </c>
    </row>
    <row r="582" spans="1:6" ht="14.25" thickBot="1">
      <c r="A582" s="518" t="s">
        <v>350</v>
      </c>
      <c r="B582" s="519"/>
      <c r="C582" s="519"/>
      <c r="D582" s="520"/>
      <c r="E582" s="433">
        <f>E583+E584+E585</f>
        <v>0</v>
      </c>
      <c r="F582" s="433">
        <f>F583+F584+F585</f>
        <v>0</v>
      </c>
    </row>
    <row r="583" spans="1:6">
      <c r="A583" s="602" t="s">
        <v>351</v>
      </c>
      <c r="B583" s="603"/>
      <c r="C583" s="603"/>
      <c r="D583" s="604"/>
      <c r="E583" s="434"/>
      <c r="F583" s="435"/>
    </row>
    <row r="584" spans="1:6">
      <c r="A584" s="501" t="s">
        <v>352</v>
      </c>
      <c r="B584" s="502"/>
      <c r="C584" s="502"/>
      <c r="D584" s="503"/>
      <c r="E584" s="436"/>
      <c r="F584" s="437"/>
    </row>
    <row r="585" spans="1:6" ht="14.25" thickBot="1">
      <c r="A585" s="594" t="s">
        <v>353</v>
      </c>
      <c r="B585" s="595"/>
      <c r="C585" s="595"/>
      <c r="D585" s="596"/>
      <c r="E585" s="438"/>
      <c r="F585" s="439"/>
    </row>
    <row r="586" spans="1:6" ht="14.25" thickBot="1">
      <c r="A586" s="605" t="s">
        <v>354</v>
      </c>
      <c r="B586" s="606"/>
      <c r="C586" s="606"/>
      <c r="D586" s="607"/>
      <c r="E586" s="433">
        <v>0</v>
      </c>
      <c r="F586" s="440">
        <v>0</v>
      </c>
    </row>
    <row r="587" spans="1:6" ht="14.25" thickBot="1">
      <c r="A587" s="608" t="s">
        <v>355</v>
      </c>
      <c r="B587" s="609"/>
      <c r="C587" s="609"/>
      <c r="D587" s="610"/>
      <c r="E587" s="441">
        <f>SUM(E588:E597)</f>
        <v>28959.77</v>
      </c>
      <c r="F587" s="441">
        <f>SUM(F588:F597)</f>
        <v>26244.39</v>
      </c>
    </row>
    <row r="588" spans="1:6">
      <c r="A588" s="521" t="s">
        <v>356</v>
      </c>
      <c r="B588" s="522"/>
      <c r="C588" s="522"/>
      <c r="D588" s="523"/>
      <c r="E588" s="442"/>
      <c r="F588" s="442"/>
    </row>
    <row r="589" spans="1:6">
      <c r="A589" s="524" t="s">
        <v>357</v>
      </c>
      <c r="B589" s="525"/>
      <c r="C589" s="525"/>
      <c r="D589" s="526"/>
      <c r="E589" s="443"/>
      <c r="F589" s="443"/>
    </row>
    <row r="590" spans="1:6">
      <c r="A590" s="524" t="s">
        <v>358</v>
      </c>
      <c r="B590" s="525"/>
      <c r="C590" s="525"/>
      <c r="D590" s="526"/>
      <c r="E590" s="436"/>
      <c r="F590" s="436"/>
    </row>
    <row r="591" spans="1:6">
      <c r="A591" s="524" t="s">
        <v>359</v>
      </c>
      <c r="B591" s="525"/>
      <c r="C591" s="525"/>
      <c r="D591" s="526"/>
      <c r="E591" s="436"/>
      <c r="F591" s="437"/>
    </row>
    <row r="592" spans="1:6">
      <c r="A592" s="524" t="s">
        <v>360</v>
      </c>
      <c r="B592" s="525"/>
      <c r="C592" s="525"/>
      <c r="D592" s="526"/>
      <c r="E592" s="436"/>
      <c r="F592" s="437"/>
    </row>
    <row r="593" spans="1:6">
      <c r="A593" s="524" t="s">
        <v>361</v>
      </c>
      <c r="B593" s="525"/>
      <c r="C593" s="525"/>
      <c r="D593" s="526"/>
      <c r="E593" s="444"/>
      <c r="F593" s="445"/>
    </row>
    <row r="594" spans="1:6">
      <c r="A594" s="524" t="s">
        <v>362</v>
      </c>
      <c r="B594" s="525"/>
      <c r="C594" s="525"/>
      <c r="D594" s="526"/>
      <c r="E594" s="444"/>
      <c r="F594" s="445"/>
    </row>
    <row r="595" spans="1:6">
      <c r="A595" s="501" t="s">
        <v>363</v>
      </c>
      <c r="B595" s="502"/>
      <c r="C595" s="502"/>
      <c r="D595" s="503"/>
      <c r="E595" s="436"/>
      <c r="F595" s="437"/>
    </row>
    <row r="596" spans="1:6">
      <c r="A596" s="501" t="s">
        <v>364</v>
      </c>
      <c r="B596" s="502"/>
      <c r="C596" s="502"/>
      <c r="D596" s="503"/>
      <c r="E596" s="444"/>
      <c r="F596" s="445"/>
    </row>
    <row r="597" spans="1:6" ht="14.25" thickBot="1">
      <c r="A597" s="594" t="s">
        <v>365</v>
      </c>
      <c r="B597" s="595"/>
      <c r="C597" s="595"/>
      <c r="D597" s="596"/>
      <c r="E597" s="444">
        <v>28959.77</v>
      </c>
      <c r="F597" s="445">
        <v>26244.39</v>
      </c>
    </row>
    <row r="598" spans="1:6" ht="14.25" thickBot="1">
      <c r="A598" s="597" t="s">
        <v>91</v>
      </c>
      <c r="B598" s="598"/>
      <c r="C598" s="598"/>
      <c r="D598" s="599"/>
      <c r="E598" s="259">
        <f>SUM(E582+E586+E587)</f>
        <v>28959.77</v>
      </c>
      <c r="F598" s="259">
        <f>SUM(F582+F586+F587)</f>
        <v>26244.39</v>
      </c>
    </row>
    <row r="601" spans="1:6">
      <c r="A601" s="600" t="s">
        <v>366</v>
      </c>
      <c r="B601" s="601"/>
      <c r="C601" s="601"/>
      <c r="D601" s="601"/>
    </row>
    <row r="602" spans="1:6" ht="15.75" thickBot="1">
      <c r="A602" s="379"/>
      <c r="B602" s="379"/>
      <c r="C602" s="202"/>
      <c r="D602" s="202"/>
    </row>
    <row r="603" spans="1:6" ht="26.25" thickBot="1">
      <c r="A603" s="531" t="s">
        <v>367</v>
      </c>
      <c r="B603" s="532"/>
      <c r="C603" s="532"/>
      <c r="D603" s="533"/>
      <c r="E603" s="382" t="s">
        <v>282</v>
      </c>
      <c r="F603" s="205" t="s">
        <v>283</v>
      </c>
    </row>
    <row r="604" spans="1:6" ht="30.75" customHeight="1" thickBot="1">
      <c r="A604" s="585" t="s">
        <v>368</v>
      </c>
      <c r="B604" s="586"/>
      <c r="C604" s="586"/>
      <c r="D604" s="587"/>
      <c r="E604" s="446"/>
      <c r="F604" s="446"/>
    </row>
    <row r="605" spans="1:6" ht="14.25" thickBot="1">
      <c r="A605" s="518" t="s">
        <v>369</v>
      </c>
      <c r="B605" s="519"/>
      <c r="C605" s="519"/>
      <c r="D605" s="520"/>
      <c r="E605" s="384">
        <f>SUM(E606+E607+E612)</f>
        <v>1735.44</v>
      </c>
      <c r="F605" s="384">
        <f>SUM(F606+F607+F612)</f>
        <v>420.26</v>
      </c>
    </row>
    <row r="606" spans="1:6">
      <c r="A606" s="588" t="s">
        <v>370</v>
      </c>
      <c r="B606" s="589"/>
      <c r="C606" s="589"/>
      <c r="D606" s="590"/>
      <c r="E606" s="283"/>
      <c r="F606" s="283"/>
    </row>
    <row r="607" spans="1:6">
      <c r="A607" s="591" t="s">
        <v>371</v>
      </c>
      <c r="B607" s="592"/>
      <c r="C607" s="592"/>
      <c r="D607" s="593"/>
      <c r="E607" s="447">
        <f>SUM(E609:E611)</f>
        <v>0</v>
      </c>
      <c r="F607" s="447">
        <f>SUM(F609:F611)</f>
        <v>0</v>
      </c>
    </row>
    <row r="608" spans="1:6">
      <c r="A608" s="579" t="s">
        <v>372</v>
      </c>
      <c r="B608" s="580"/>
      <c r="C608" s="580"/>
      <c r="D608" s="581"/>
      <c r="E608" s="448"/>
      <c r="F608" s="448"/>
    </row>
    <row r="609" spans="1:6">
      <c r="A609" s="579" t="s">
        <v>373</v>
      </c>
      <c r="B609" s="580"/>
      <c r="C609" s="580"/>
      <c r="D609" s="581"/>
      <c r="E609" s="448"/>
      <c r="F609" s="448"/>
    </row>
    <row r="610" spans="1:6">
      <c r="A610" s="579" t="s">
        <v>374</v>
      </c>
      <c r="B610" s="580"/>
      <c r="C610" s="580"/>
      <c r="D610" s="581"/>
      <c r="E610" s="388"/>
      <c r="F610" s="388"/>
    </row>
    <row r="611" spans="1:6">
      <c r="A611" s="579" t="s">
        <v>375</v>
      </c>
      <c r="B611" s="580"/>
      <c r="C611" s="580"/>
      <c r="D611" s="581"/>
      <c r="E611" s="388"/>
      <c r="F611" s="388"/>
    </row>
    <row r="612" spans="1:6">
      <c r="A612" s="582" t="s">
        <v>376</v>
      </c>
      <c r="B612" s="583"/>
      <c r="C612" s="583"/>
      <c r="D612" s="584"/>
      <c r="E612" s="447">
        <f>SUM(E613:E617)</f>
        <v>1735.44</v>
      </c>
      <c r="F612" s="447">
        <f>SUM(F613:F617)</f>
        <v>420.26</v>
      </c>
    </row>
    <row r="613" spans="1:6">
      <c r="A613" s="579" t="s">
        <v>377</v>
      </c>
      <c r="B613" s="580"/>
      <c r="C613" s="580"/>
      <c r="D613" s="581"/>
      <c r="E613" s="388"/>
      <c r="F613" s="388"/>
    </row>
    <row r="614" spans="1:6">
      <c r="A614" s="579" t="s">
        <v>378</v>
      </c>
      <c r="B614" s="580"/>
      <c r="C614" s="580"/>
      <c r="D614" s="581"/>
      <c r="E614" s="388"/>
      <c r="F614" s="388"/>
    </row>
    <row r="615" spans="1:6">
      <c r="A615" s="564" t="s">
        <v>379</v>
      </c>
      <c r="B615" s="565"/>
      <c r="C615" s="565"/>
      <c r="D615" s="566"/>
      <c r="E615" s="388"/>
      <c r="F615" s="388"/>
    </row>
    <row r="616" spans="1:6">
      <c r="A616" s="564" t="s">
        <v>380</v>
      </c>
      <c r="B616" s="565"/>
      <c r="C616" s="565"/>
      <c r="D616" s="566"/>
      <c r="E616" s="388"/>
      <c r="F616" s="388"/>
    </row>
    <row r="617" spans="1:6" ht="14.25" thickBot="1">
      <c r="A617" s="567" t="s">
        <v>381</v>
      </c>
      <c r="B617" s="568"/>
      <c r="C617" s="568"/>
      <c r="D617" s="569"/>
      <c r="E617" s="391">
        <v>1735.44</v>
      </c>
      <c r="F617" s="391">
        <v>420.26</v>
      </c>
    </row>
    <row r="618" spans="1:6" ht="14.25" thickBot="1">
      <c r="A618" s="570" t="s">
        <v>382</v>
      </c>
      <c r="B618" s="571"/>
      <c r="C618" s="571"/>
      <c r="D618" s="572"/>
      <c r="E618" s="449">
        <f>SUM(E604+E605)</f>
        <v>1735.44</v>
      </c>
      <c r="F618" s="449">
        <f>SUM(F604+F605)</f>
        <v>420.26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573"/>
      <c r="B623" s="574"/>
      <c r="C623" s="574"/>
      <c r="D623" s="575"/>
      <c r="E623" s="338" t="s">
        <v>282</v>
      </c>
      <c r="F623" s="450" t="s">
        <v>283</v>
      </c>
    </row>
    <row r="624" spans="1:6" ht="14.25" thickBot="1">
      <c r="A624" s="576" t="s">
        <v>384</v>
      </c>
      <c r="B624" s="577"/>
      <c r="C624" s="577"/>
      <c r="D624" s="578"/>
      <c r="E624" s="384">
        <f>SUM(E625:E626)</f>
        <v>0</v>
      </c>
      <c r="F624" s="384">
        <f>SUM(F625:F626)</f>
        <v>0</v>
      </c>
    </row>
    <row r="625" spans="1:6">
      <c r="A625" s="549" t="s">
        <v>385</v>
      </c>
      <c r="B625" s="550"/>
      <c r="C625" s="550"/>
      <c r="D625" s="551"/>
      <c r="E625" s="386"/>
      <c r="F625" s="451"/>
    </row>
    <row r="626" spans="1:6" ht="14.25" thickBot="1">
      <c r="A626" s="552" t="s">
        <v>386</v>
      </c>
      <c r="B626" s="553"/>
      <c r="C626" s="553"/>
      <c r="D626" s="554"/>
      <c r="E626" s="399"/>
      <c r="F626" s="452"/>
    </row>
    <row r="627" spans="1:6" ht="14.25" thickBot="1">
      <c r="A627" s="555" t="s">
        <v>387</v>
      </c>
      <c r="B627" s="556"/>
      <c r="C627" s="556"/>
      <c r="D627" s="557"/>
      <c r="E627" s="384">
        <f>SUM(E628:E629)</f>
        <v>885.68</v>
      </c>
      <c r="F627" s="384">
        <f>SUM(F628:F629)</f>
        <v>659.52</v>
      </c>
    </row>
    <row r="628" spans="1:6" ht="22.5" customHeight="1">
      <c r="A628" s="558" t="s">
        <v>388</v>
      </c>
      <c r="B628" s="559"/>
      <c r="C628" s="559"/>
      <c r="D628" s="560"/>
      <c r="E628" s="393">
        <v>856.38</v>
      </c>
      <c r="F628" s="394">
        <v>626.11</v>
      </c>
    </row>
    <row r="629" spans="1:6" ht="15.75" customHeight="1" thickBot="1">
      <c r="A629" s="561" t="s">
        <v>389</v>
      </c>
      <c r="B629" s="562"/>
      <c r="C629" s="562"/>
      <c r="D629" s="563"/>
      <c r="E629" s="430">
        <v>29.3</v>
      </c>
      <c r="F629" s="431">
        <v>33.409999999999997</v>
      </c>
    </row>
    <row r="630" spans="1:6" ht="14.25" thickBot="1">
      <c r="A630" s="555" t="s">
        <v>390</v>
      </c>
      <c r="B630" s="556"/>
      <c r="C630" s="556"/>
      <c r="D630" s="557"/>
      <c r="E630" s="384">
        <f>SUM(E631:E636)</f>
        <v>0</v>
      </c>
      <c r="F630" s="384">
        <f>SUM(F631:F636)</f>
        <v>0</v>
      </c>
    </row>
    <row r="631" spans="1:6">
      <c r="A631" s="537" t="s">
        <v>391</v>
      </c>
      <c r="B631" s="538"/>
      <c r="C631" s="538"/>
      <c r="D631" s="539"/>
      <c r="E631" s="393"/>
      <c r="F631" s="394"/>
    </row>
    <row r="632" spans="1:6">
      <c r="A632" s="540" t="s">
        <v>392</v>
      </c>
      <c r="B632" s="541"/>
      <c r="C632" s="541"/>
      <c r="D632" s="542"/>
      <c r="E632" s="393"/>
      <c r="F632" s="394"/>
    </row>
    <row r="633" spans="1:6">
      <c r="A633" s="543" t="s">
        <v>393</v>
      </c>
      <c r="B633" s="544"/>
      <c r="C633" s="544"/>
      <c r="D633" s="545"/>
      <c r="E633" s="388"/>
      <c r="F633" s="389"/>
    </row>
    <row r="634" spans="1:6">
      <c r="A634" s="543" t="s">
        <v>394</v>
      </c>
      <c r="B634" s="544"/>
      <c r="C634" s="544"/>
      <c r="D634" s="545"/>
      <c r="E634" s="430"/>
      <c r="F634" s="431"/>
    </row>
    <row r="635" spans="1:6">
      <c r="A635" s="543" t="s">
        <v>395</v>
      </c>
      <c r="B635" s="544"/>
      <c r="C635" s="544"/>
      <c r="D635" s="545"/>
      <c r="E635" s="430"/>
      <c r="F635" s="431"/>
    </row>
    <row r="636" spans="1:6" ht="14.25" thickBot="1">
      <c r="A636" s="546" t="s">
        <v>396</v>
      </c>
      <c r="B636" s="547"/>
      <c r="C636" s="547"/>
      <c r="D636" s="548"/>
      <c r="E636" s="430"/>
      <c r="F636" s="431"/>
    </row>
    <row r="637" spans="1:6" ht="16.5" thickBot="1">
      <c r="A637" s="527" t="s">
        <v>91</v>
      </c>
      <c r="B637" s="528"/>
      <c r="C637" s="528"/>
      <c r="D637" s="529"/>
      <c r="E637" s="453">
        <f>SUM(E624+E627+E630)</f>
        <v>885.68</v>
      </c>
      <c r="F637" s="453">
        <f>SUM(F624+F627+F630)</f>
        <v>659.52</v>
      </c>
    </row>
    <row r="640" spans="1:6" ht="14.25">
      <c r="A640" s="530" t="s">
        <v>397</v>
      </c>
      <c r="B640" s="530"/>
      <c r="C640" s="530"/>
    </row>
    <row r="641" spans="1:6" ht="14.25" thickBot="1">
      <c r="A641" s="380"/>
      <c r="B641" s="183"/>
      <c r="C641" s="183"/>
    </row>
    <row r="642" spans="1:6" ht="26.25" thickBot="1">
      <c r="A642" s="531"/>
      <c r="B642" s="532"/>
      <c r="C642" s="532"/>
      <c r="D642" s="533"/>
      <c r="E642" s="382" t="s">
        <v>282</v>
      </c>
      <c r="F642" s="205" t="s">
        <v>283</v>
      </c>
    </row>
    <row r="643" spans="1:6" ht="14.25" thickBot="1">
      <c r="A643" s="518" t="s">
        <v>387</v>
      </c>
      <c r="B643" s="519"/>
      <c r="C643" s="519"/>
      <c r="D643" s="520"/>
      <c r="E643" s="384">
        <f>E644+E645</f>
        <v>0</v>
      </c>
      <c r="F643" s="384">
        <f>F644+F645</f>
        <v>0</v>
      </c>
    </row>
    <row r="644" spans="1:6">
      <c r="A644" s="521" t="s">
        <v>398</v>
      </c>
      <c r="B644" s="522"/>
      <c r="C644" s="522"/>
      <c r="D644" s="523"/>
      <c r="E644" s="386"/>
      <c r="F644" s="451"/>
    </row>
    <row r="645" spans="1:6" ht="14.25" thickBot="1">
      <c r="A645" s="534" t="s">
        <v>399</v>
      </c>
      <c r="B645" s="535"/>
      <c r="C645" s="535"/>
      <c r="D645" s="536"/>
      <c r="E645" s="391"/>
      <c r="F645" s="392"/>
    </row>
    <row r="646" spans="1:6" ht="14.25" thickBot="1">
      <c r="A646" s="518" t="s">
        <v>400</v>
      </c>
      <c r="B646" s="519"/>
      <c r="C646" s="519"/>
      <c r="D646" s="520"/>
      <c r="E646" s="384">
        <f>SUM(E647:E654)</f>
        <v>580.27</v>
      </c>
      <c r="F646" s="384">
        <f>SUM(F647:F654)</f>
        <v>571.34</v>
      </c>
    </row>
    <row r="647" spans="1:6">
      <c r="A647" s="521" t="s">
        <v>401</v>
      </c>
      <c r="B647" s="522"/>
      <c r="C647" s="522"/>
      <c r="D647" s="523"/>
      <c r="E647" s="393"/>
      <c r="F647" s="393"/>
    </row>
    <row r="648" spans="1:6">
      <c r="A648" s="524" t="s">
        <v>402</v>
      </c>
      <c r="B648" s="525"/>
      <c r="C648" s="525"/>
      <c r="D648" s="526"/>
      <c r="E648" s="388"/>
      <c r="F648" s="388"/>
    </row>
    <row r="649" spans="1:6">
      <c r="A649" s="524" t="s">
        <v>403</v>
      </c>
      <c r="B649" s="525"/>
      <c r="C649" s="525"/>
      <c r="D649" s="526"/>
      <c r="E649" s="388"/>
      <c r="F649" s="388"/>
    </row>
    <row r="650" spans="1:6">
      <c r="A650" s="501" t="s">
        <v>404</v>
      </c>
      <c r="B650" s="502"/>
      <c r="C650" s="502"/>
      <c r="D650" s="503"/>
      <c r="E650" s="388"/>
      <c r="F650" s="388"/>
    </row>
    <row r="651" spans="1:6">
      <c r="A651" s="501" t="s">
        <v>405</v>
      </c>
      <c r="B651" s="502"/>
      <c r="C651" s="502"/>
      <c r="D651" s="503"/>
      <c r="E651" s="430">
        <v>580.27</v>
      </c>
      <c r="F651" s="430">
        <v>571.34</v>
      </c>
    </row>
    <row r="652" spans="1:6">
      <c r="A652" s="501" t="s">
        <v>406</v>
      </c>
      <c r="B652" s="502"/>
      <c r="C652" s="502"/>
      <c r="D652" s="503"/>
      <c r="E652" s="430"/>
      <c r="F652" s="430"/>
    </row>
    <row r="653" spans="1:6">
      <c r="A653" s="501" t="s">
        <v>407</v>
      </c>
      <c r="B653" s="502"/>
      <c r="C653" s="502"/>
      <c r="D653" s="503"/>
      <c r="E653" s="430"/>
      <c r="F653" s="430"/>
    </row>
    <row r="654" spans="1:6" ht="14.25" thickBot="1">
      <c r="A654" s="504" t="s">
        <v>141</v>
      </c>
      <c r="B654" s="505"/>
      <c r="C654" s="505"/>
      <c r="D654" s="506"/>
      <c r="E654" s="430"/>
      <c r="F654" s="430"/>
    </row>
    <row r="655" spans="1:6" ht="14.25" thickBot="1">
      <c r="A655" s="507"/>
      <c r="B655" s="508"/>
      <c r="C655" s="508"/>
      <c r="D655" s="509"/>
      <c r="E655" s="259">
        <f>SUM(E643+E646)</f>
        <v>580.27</v>
      </c>
      <c r="F655" s="259">
        <f>SUM(F643+F646)</f>
        <v>571.34</v>
      </c>
    </row>
    <row r="662" spans="1:6" ht="15.75">
      <c r="A662" s="510" t="s">
        <v>408</v>
      </c>
      <c r="B662" s="510"/>
      <c r="C662" s="510"/>
      <c r="D662" s="510"/>
      <c r="E662" s="510"/>
      <c r="F662" s="510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511" t="s">
        <v>409</v>
      </c>
      <c r="B664" s="512"/>
      <c r="C664" s="515" t="s">
        <v>271</v>
      </c>
      <c r="D664" s="516"/>
      <c r="E664" s="516"/>
      <c r="F664" s="517"/>
    </row>
    <row r="665" spans="1:6" ht="14.25" thickBot="1">
      <c r="A665" s="513"/>
      <c r="B665" s="514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493" t="s">
        <v>411</v>
      </c>
      <c r="B666" s="494"/>
      <c r="C666" s="457">
        <f>SUM(C667:C669)</f>
        <v>0</v>
      </c>
      <c r="D666" s="457">
        <f>SUM(D667:D669)</f>
        <v>1044.06</v>
      </c>
      <c r="E666" s="457">
        <f>SUM(E667:E669)</f>
        <v>0</v>
      </c>
      <c r="F666" s="174">
        <f>SUM(F667:F669)</f>
        <v>13287.11</v>
      </c>
    </row>
    <row r="667" spans="1:6">
      <c r="A667" s="495" t="s">
        <v>412</v>
      </c>
      <c r="B667" s="496"/>
      <c r="C667" s="457"/>
      <c r="D667" s="174">
        <v>1044.06</v>
      </c>
      <c r="E667" s="458"/>
      <c r="F667" s="174">
        <v>13287.11</v>
      </c>
    </row>
    <row r="668" spans="1:6">
      <c r="A668" s="495" t="s">
        <v>413</v>
      </c>
      <c r="B668" s="496"/>
      <c r="C668" s="457"/>
      <c r="D668" s="174"/>
      <c r="E668" s="458"/>
      <c r="F668" s="174"/>
    </row>
    <row r="669" spans="1:6">
      <c r="A669" s="495" t="s">
        <v>413</v>
      </c>
      <c r="B669" s="496"/>
      <c r="C669" s="457"/>
      <c r="D669" s="174"/>
      <c r="E669" s="458"/>
      <c r="F669" s="174"/>
    </row>
    <row r="670" spans="1:6">
      <c r="A670" s="497" t="s">
        <v>414</v>
      </c>
      <c r="B670" s="498"/>
      <c r="C670" s="457"/>
      <c r="D670" s="174"/>
      <c r="E670" s="458"/>
      <c r="F670" s="174"/>
    </row>
    <row r="671" spans="1:6" ht="14.25" thickBot="1">
      <c r="A671" s="499" t="s">
        <v>415</v>
      </c>
      <c r="B671" s="500"/>
      <c r="C671" s="459"/>
      <c r="D671" s="460"/>
      <c r="E671" s="461"/>
      <c r="F671" s="460">
        <v>6016</v>
      </c>
    </row>
    <row r="672" spans="1:6" ht="14.25" thickBot="1">
      <c r="A672" s="484" t="s">
        <v>142</v>
      </c>
      <c r="B672" s="485"/>
      <c r="C672" s="462">
        <f>C666+C670+C671</f>
        <v>0</v>
      </c>
      <c r="D672" s="462">
        <f>D666+D670+D671</f>
        <v>1044.06</v>
      </c>
      <c r="E672" s="462">
        <f>E666+E670+E671</f>
        <v>0</v>
      </c>
      <c r="F672" s="463">
        <f>F666+F670+F671</f>
        <v>19303.11</v>
      </c>
    </row>
    <row r="675" spans="1:6" ht="30" customHeight="1">
      <c r="A675" s="486" t="s">
        <v>416</v>
      </c>
      <c r="B675" s="486"/>
      <c r="C675" s="486"/>
      <c r="D675" s="486"/>
      <c r="E675" s="487"/>
      <c r="F675" s="487"/>
    </row>
    <row r="677" spans="1:6" ht="15">
      <c r="A677" s="488" t="s">
        <v>417</v>
      </c>
      <c r="B677" s="488"/>
      <c r="C677" s="488"/>
      <c r="D677" s="488"/>
    </row>
    <row r="678" spans="1:6" ht="14.25" thickBot="1">
      <c r="A678" s="117"/>
      <c r="B678" s="244"/>
      <c r="C678" s="244"/>
      <c r="D678" s="244"/>
    </row>
    <row r="679" spans="1:6" ht="51.75" thickBot="1">
      <c r="A679" s="489" t="s">
        <v>34</v>
      </c>
      <c r="B679" s="490"/>
      <c r="C679" s="228" t="s">
        <v>418</v>
      </c>
      <c r="D679" s="228" t="s">
        <v>419</v>
      </c>
    </row>
    <row r="680" spans="1:6" ht="14.25" thickBot="1">
      <c r="A680" s="491" t="s">
        <v>420</v>
      </c>
      <c r="B680" s="492"/>
      <c r="C680" s="464">
        <v>73</v>
      </c>
      <c r="D680" s="465">
        <v>66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6"/>
      <c r="C684" s="466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7" t="s">
        <v>88</v>
      </c>
      <c r="B686" s="170"/>
      <c r="C686" s="170"/>
      <c r="D686" s="468"/>
      <c r="E686" s="170"/>
    </row>
    <row r="687" spans="1:6">
      <c r="A687" s="469" t="s">
        <v>89</v>
      </c>
      <c r="B687" s="140"/>
      <c r="C687" s="140"/>
      <c r="D687" s="139"/>
      <c r="E687" s="140"/>
    </row>
    <row r="688" spans="1:6">
      <c r="A688" s="469" t="s">
        <v>426</v>
      </c>
      <c r="B688" s="140"/>
      <c r="C688" s="140"/>
      <c r="D688" s="139"/>
      <c r="E688" s="140"/>
    </row>
    <row r="689" spans="1:5">
      <c r="A689" s="469" t="s">
        <v>427</v>
      </c>
      <c r="B689" s="140"/>
      <c r="C689" s="140"/>
      <c r="D689" s="139"/>
      <c r="E689" s="140"/>
    </row>
    <row r="690" spans="1:5">
      <c r="A690" s="469" t="s">
        <v>428</v>
      </c>
      <c r="B690" s="140"/>
      <c r="C690" s="140"/>
      <c r="D690" s="139"/>
      <c r="E690" s="140"/>
    </row>
    <row r="691" spans="1:5">
      <c r="A691" s="469" t="s">
        <v>429</v>
      </c>
      <c r="B691" s="140"/>
      <c r="C691" s="140"/>
      <c r="D691" s="139"/>
      <c r="E691" s="140"/>
    </row>
    <row r="692" spans="1:5">
      <c r="A692" s="469" t="s">
        <v>430</v>
      </c>
      <c r="B692" s="140"/>
      <c r="C692" s="140"/>
      <c r="D692" s="139"/>
      <c r="E692" s="140"/>
    </row>
    <row r="693" spans="1:5" ht="14.25" thickBot="1">
      <c r="A693" s="470" t="s">
        <v>431</v>
      </c>
      <c r="B693" s="471"/>
      <c r="C693" s="471"/>
      <c r="D693" s="472"/>
      <c r="E693" s="471"/>
    </row>
    <row r="696" spans="1:5" ht="14.25">
      <c r="A696" s="337" t="s">
        <v>432</v>
      </c>
      <c r="B696" s="473"/>
      <c r="C696" s="473"/>
      <c r="D696" s="473"/>
      <c r="E696" s="473"/>
    </row>
    <row r="697" spans="1:5" ht="16.5" thickBot="1">
      <c r="A697" s="244"/>
      <c r="B697" s="466"/>
      <c r="C697" s="466"/>
      <c r="D697" s="244"/>
      <c r="E697" s="244"/>
    </row>
    <row r="698" spans="1:5" ht="63.75" thickBot="1">
      <c r="A698" s="474" t="s">
        <v>422</v>
      </c>
      <c r="B698" s="475" t="s">
        <v>423</v>
      </c>
      <c r="C698" s="475" t="s">
        <v>157</v>
      </c>
      <c r="D698" s="476" t="s">
        <v>433</v>
      </c>
      <c r="E698" s="477" t="s">
        <v>425</v>
      </c>
    </row>
    <row r="699" spans="1:5">
      <c r="A699" s="467" t="s">
        <v>88</v>
      </c>
      <c r="B699" s="170"/>
      <c r="C699" s="170"/>
      <c r="D699" s="468"/>
      <c r="E699" s="170"/>
    </row>
    <row r="700" spans="1:5">
      <c r="A700" s="469" t="s">
        <v>89</v>
      </c>
      <c r="B700" s="140"/>
      <c r="C700" s="140"/>
      <c r="D700" s="139"/>
      <c r="E700" s="140"/>
    </row>
    <row r="701" spans="1:5">
      <c r="A701" s="469" t="s">
        <v>426</v>
      </c>
      <c r="B701" s="140"/>
      <c r="C701" s="140"/>
      <c r="D701" s="139"/>
      <c r="E701" s="140"/>
    </row>
    <row r="702" spans="1:5">
      <c r="A702" s="469" t="s">
        <v>427</v>
      </c>
      <c r="B702" s="140"/>
      <c r="C702" s="140"/>
      <c r="D702" s="139"/>
      <c r="E702" s="140"/>
    </row>
    <row r="703" spans="1:5">
      <c r="A703" s="469" t="s">
        <v>428</v>
      </c>
      <c r="B703" s="140"/>
      <c r="C703" s="140"/>
      <c r="D703" s="139"/>
      <c r="E703" s="140"/>
    </row>
    <row r="704" spans="1:5">
      <c r="A704" s="469" t="s">
        <v>429</v>
      </c>
      <c r="B704" s="140"/>
      <c r="C704" s="140"/>
      <c r="D704" s="139"/>
      <c r="E704" s="140"/>
    </row>
    <row r="705" spans="1:7">
      <c r="A705" s="469" t="s">
        <v>430</v>
      </c>
      <c r="B705" s="140"/>
      <c r="C705" s="140"/>
      <c r="D705" s="139"/>
      <c r="E705" s="140"/>
    </row>
    <row r="706" spans="1:7" ht="14.25" thickBot="1">
      <c r="A706" s="470" t="s">
        <v>431</v>
      </c>
      <c r="B706" s="471"/>
      <c r="C706" s="471"/>
      <c r="D706" s="472"/>
      <c r="E706" s="471"/>
    </row>
    <row r="714" spans="1:7" ht="15">
      <c r="A714" s="478"/>
      <c r="B714" s="478"/>
      <c r="C714" s="480"/>
      <c r="D714" s="481"/>
      <c r="E714" s="478"/>
      <c r="F714" s="478"/>
    </row>
    <row r="715" spans="1:7" ht="30">
      <c r="A715" s="479" t="s">
        <v>434</v>
      </c>
      <c r="B715" s="479"/>
      <c r="C715" s="480" t="s">
        <v>435</v>
      </c>
      <c r="D715" s="481"/>
      <c r="E715" s="479"/>
      <c r="F715" s="482" t="s">
        <v>436</v>
      </c>
      <c r="G715" s="482"/>
    </row>
    <row r="716" spans="1:7" ht="15">
      <c r="A716" s="479" t="s">
        <v>437</v>
      </c>
      <c r="B716" s="202"/>
      <c r="C716" s="482" t="s">
        <v>438</v>
      </c>
      <c r="D716" s="483"/>
      <c r="E716" s="479"/>
      <c r="F716" s="482" t="s">
        <v>439</v>
      </c>
      <c r="G716" s="482"/>
    </row>
  </sheetData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Roman,Normalny"Szkoła Podstawowa Nr 63 im.Zawiszy Czarnego  ul.Płocka 30  01-148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9" manualBreakCount="19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578" max="16383" man="1"/>
    <brk id="620" max="16383" man="1"/>
    <brk id="661" max="16383" man="1"/>
    <brk id="6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S063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2020-05-26T13:13:56Z</dcterms:created>
  <dcterms:modified xsi:type="dcterms:W3CDTF">2020-05-26T13:27:40Z</dcterms:modified>
</cp:coreProperties>
</file>