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G:\BIP 2019\ZSSiJO\"/>
    </mc:Choice>
  </mc:AlternateContent>
  <bookViews>
    <workbookView xWindow="0" yWindow="0" windowWidth="23040" windowHeight="8676" tabRatio="823" firstSheet="1" activeTab="1"/>
  </bookViews>
  <sheets>
    <sheet name="BExRepositorySheet" sheetId="1" state="veryHidden" r:id="rId1"/>
    <sheet name="ZSSJO" sheetId="9" r:id="rId2"/>
  </sheets>
  <definedNames>
    <definedName name="Z_2287EC49_1A11_4075_B2BA_565F3108B5B6_.wvu.Rows" localSheetId="1" hidden="1">ZSSJO!$151:$162</definedName>
  </definedNames>
  <calcPr calcId="152511"/>
  <customWorkbookViews>
    <customWorkbookView name="Renata Lasota - Widok osobisty" guid="{F46DA59F-DC83-4B30-866D-E0B4E70F8187}" mergeInterval="0" personalView="1" maximized="1" xWindow="-8" yWindow="-8" windowWidth="1040" windowHeight="744" tabRatio="946" activeSheetId="4"/>
    <customWorkbookView name="golszyna - Widok osobisty" guid="{101D71EF-D88D-4976-A605-2AAF4A66FEA5}" mergeInterval="0" personalView="1" maximized="1" xWindow="1" yWindow="1" windowWidth="1916" windowHeight="750" tabRatio="946" activeSheetId="7"/>
    <customWorkbookView name="kkozlowska - Widok osobisty" guid="{082BF083-C47B-4D25-AFF3-D9FC9313868D}" mergeInterval="0" personalView="1" maximized="1" xWindow="1" yWindow="1" windowWidth="1916" windowHeight="851" tabRatio="946" activeSheetId="8"/>
    <customWorkbookView name="mfilacinska - Widok osobisty" guid="{22F3F3F9-8F6A-4A76-9BCF-AEBA222C7B8E}" mergeInterval="0" personalView="1" maximized="1" xWindow="1" yWindow="1" windowWidth="1276" windowHeight="795" tabRatio="946" activeSheetId="8"/>
    <customWorkbookView name="Beata Maciejewicz - Widok osobisty" guid="{02CD8A9E-0419-4376-8F82-03703F0D9992}" mergeInterval="0" personalView="1" maximized="1" xWindow="-8" yWindow="-8" windowWidth="1296" windowHeight="1000" tabRatio="946" activeSheetId="8"/>
    <customWorkbookView name="Aleksandra Bartnicka - Widok osobisty" guid="{F90984B5-D64C-4B80-8892-6693C785865B}" mergeInterval="0" personalView="1" maximized="1" xWindow="-8" yWindow="-8" windowWidth="1936" windowHeight="1056" tabRatio="946" activeSheetId="3"/>
    <customWorkbookView name="Paweł Gniadek - Widok osobisty" guid="{5804E910-F18F-4A6D-BA71-7007E47FF617}" mergeInterval="0" personalView="1" maximized="1" xWindow="1" yWindow="1" windowWidth="1916" windowHeight="805" tabRatio="946" activeSheetId="3"/>
    <customWorkbookView name="Buczyńska Agnieszka - Widok osobisty" guid="{DE9178B7-7BAA-4669-9575-43FAD4CFD495}" mergeInterval="0" personalView="1" maximized="1" windowWidth="1596" windowHeight="665" tabRatio="599" activeSheetId="12"/>
    <customWorkbookView name="atyrakowska - Widok osobisty" guid="{17151551-8460-47BF-8C20-7FE2DB216614}" mergeInterval="0" personalView="1" maximized="1" windowWidth="1276" windowHeight="852" tabRatio="599" activeSheetId="10"/>
    <customWorkbookView name="Użytkownik systemu Windows - Widok osobisty" guid="{B17297E6-D90E-4D0F-8AB8-CF157BB69235}" mergeInterval="0" personalView="1" maximized="1" xWindow="-8" yWindow="-8" windowWidth="1456" windowHeight="876" tabRatio="946" activeSheetId="73"/>
    <customWorkbookView name="jbrzozowska - Widok osobisty" guid="{4C9905CC-8472-46A2-BECB-968C9B4B4F68}" autoUpdate="1" mergeInterval="5" personalView="1" maximized="1" xWindow="-8" yWindow="-8" windowWidth="1696" windowHeight="1026" tabRatio="946" activeSheetId="2"/>
    <customWorkbookView name="iwlazlo - Widok osobisty" guid="{B864492F-DB1E-420E-880F-AE57EE05A775}" mergeInterval="0" personalView="1" maximized="1" xWindow="1" yWindow="1" windowWidth="1916" windowHeight="851" tabRatio="946" activeSheetId="8"/>
    <customWorkbookView name="edabrowska - Widok osobisty" guid="{B5738602-1791-4BB1-901E-9582FFED8194}" mergeInterval="0" personalView="1" maximized="1" xWindow="1" yWindow="1" windowWidth="1916" windowHeight="851" tabRatio="946" activeSheetId="10"/>
    <customWorkbookView name="mksok - Widok osobisty" guid="{EFFC6444-2817-4165-AC19-F0FD78FD54DF}" mergeInterval="0" personalView="1" maximized="1" xWindow="1" yWindow="1" windowWidth="1676" windowHeight="821" tabRatio="946" activeSheetId="5"/>
    <customWorkbookView name="Agnieszka Wujkowska - Widok osobisty" guid="{2BF3F838-397B-4F2C-9272-BF2C1C52A757}" mergeInterval="0" personalView="1" maximized="1" xWindow="-8" yWindow="-8" windowWidth="1382" windowHeight="744" tabRatio="946" activeSheetId="4"/>
    <customWorkbookView name="ifastyn - Widok osobisty" guid="{CAA3EC33-516E-481C-8A2A-C72E4906BA6D}" mergeInterval="0" personalView="1" maximized="1" xWindow="1" yWindow="1" windowWidth="1916" windowHeight="805" tabRatio="946" activeSheetId="9"/>
    <customWorkbookView name="Małgorzata Małek - Widok osobisty" guid="{EE13ED1D-F385-4EF9-B267-80E11743B2B5}" mergeInterval="0" personalView="1" maximized="1" xWindow="-9" yWindow="-9" windowWidth="1938" windowHeight="1048" tabRatio="946" activeSheetId="2"/>
    <customWorkbookView name="Małgorzata Mechocka - Widok osobisty" guid="{F44B73AE-FB58-4A49-91B6-4AF5912837F0}" mergeInterval="0" personalView="1" maximized="1" xWindow="-8" yWindow="-8" windowWidth="1936" windowHeight="1056" tabRatio="946" activeSheetId="2"/>
    <customWorkbookView name="Natalia Gawrońska - Widok osobisty" guid="{89BC16FD-FBC5-4FAE-BEE8-3155B0C4FDC6}" mergeInterval="0" personalView="1" maximized="1" xWindow="-8" yWindow="-8" windowWidth="1936" windowHeight="1056" tabRatio="946" activeSheetId="8"/>
    <customWorkbookView name="Monika Chrzanowska - Widok osobisty" guid="{2287EC49-1A11-4075-B2BA-565F3108B5B6}" mergeInterval="0" personalView="1" maximized="1" xWindow="-9" yWindow="-9" windowWidth="1938" windowHeight="1048" tabRatio="823" activeSheetId="9"/>
  </customWorkbookViews>
</workbook>
</file>

<file path=xl/calcChain.xml><?xml version="1.0" encoding="utf-8"?>
<calcChain xmlns="http://schemas.openxmlformats.org/spreadsheetml/2006/main">
  <c r="F191" i="9" l="1"/>
  <c r="C60" i="9" l="1"/>
  <c r="C51" i="9"/>
  <c r="D23" i="9"/>
  <c r="E24" i="9"/>
  <c r="G21" i="9"/>
  <c r="D21" i="9"/>
  <c r="E21" i="9"/>
  <c r="E13" i="9"/>
  <c r="G11" i="9"/>
  <c r="E11" i="9"/>
  <c r="D11" i="9"/>
  <c r="I11" i="9" l="1"/>
  <c r="B12" i="9"/>
  <c r="C12" i="9"/>
  <c r="D12" i="9"/>
  <c r="E12" i="9"/>
  <c r="F12" i="9"/>
  <c r="G12" i="9"/>
  <c r="H12" i="9"/>
  <c r="I13" i="9"/>
  <c r="I14" i="9"/>
  <c r="I15" i="9"/>
  <c r="B16" i="9"/>
  <c r="C16" i="9"/>
  <c r="D16" i="9"/>
  <c r="E16" i="9"/>
  <c r="F16" i="9"/>
  <c r="G16" i="9"/>
  <c r="H16" i="9"/>
  <c r="I17" i="9"/>
  <c r="I18" i="9"/>
  <c r="I21" i="9"/>
  <c r="B22" i="9"/>
  <c r="C22" i="9"/>
  <c r="D22" i="9"/>
  <c r="E22" i="9"/>
  <c r="F22" i="9"/>
  <c r="G22" i="9"/>
  <c r="H22" i="9"/>
  <c r="I23" i="9"/>
  <c r="I24" i="9"/>
  <c r="I25" i="9"/>
  <c r="B26" i="9"/>
  <c r="C26" i="9"/>
  <c r="D26" i="9"/>
  <c r="E26" i="9"/>
  <c r="F26" i="9"/>
  <c r="G26" i="9"/>
  <c r="H26" i="9"/>
  <c r="I27" i="9"/>
  <c r="I28" i="9"/>
  <c r="I31" i="9"/>
  <c r="I32" i="9"/>
  <c r="I33" i="9"/>
  <c r="B34" i="9"/>
  <c r="C34" i="9"/>
  <c r="D34" i="9"/>
  <c r="E34" i="9"/>
  <c r="F34" i="9"/>
  <c r="G34" i="9"/>
  <c r="H34" i="9"/>
  <c r="B36" i="9"/>
  <c r="C36" i="9"/>
  <c r="D36" i="9"/>
  <c r="E36" i="9"/>
  <c r="F36" i="9"/>
  <c r="G36" i="9"/>
  <c r="H36" i="9"/>
  <c r="C50" i="9"/>
  <c r="C53" i="9"/>
  <c r="C59" i="9"/>
  <c r="C62" i="9"/>
  <c r="C70" i="9"/>
  <c r="C72" i="9"/>
  <c r="E92" i="9"/>
  <c r="B93" i="9"/>
  <c r="C93" i="9"/>
  <c r="D93" i="9"/>
  <c r="E94" i="9"/>
  <c r="E95" i="9"/>
  <c r="B96" i="9"/>
  <c r="C96" i="9"/>
  <c r="D96" i="9"/>
  <c r="E97" i="9"/>
  <c r="E98" i="9"/>
  <c r="E99" i="9"/>
  <c r="E102" i="9"/>
  <c r="B103" i="9"/>
  <c r="C103" i="9"/>
  <c r="D103" i="9"/>
  <c r="E104" i="9"/>
  <c r="E103" i="9" s="1"/>
  <c r="B105" i="9"/>
  <c r="C105" i="9"/>
  <c r="D105" i="9"/>
  <c r="E106" i="9"/>
  <c r="E107" i="9"/>
  <c r="E108" i="9"/>
  <c r="B126" i="9"/>
  <c r="C126" i="9"/>
  <c r="D126" i="9"/>
  <c r="E126" i="9"/>
  <c r="F126" i="9"/>
  <c r="G126" i="9"/>
  <c r="H126" i="9"/>
  <c r="I126" i="9"/>
  <c r="C139" i="9"/>
  <c r="D139" i="9"/>
  <c r="E175" i="9"/>
  <c r="F175" i="9"/>
  <c r="G175" i="9"/>
  <c r="E182" i="9"/>
  <c r="F182" i="9"/>
  <c r="G182" i="9"/>
  <c r="I189" i="9"/>
  <c r="I190" i="9"/>
  <c r="I191" i="9"/>
  <c r="I192" i="9"/>
  <c r="I193" i="9"/>
  <c r="E194" i="9"/>
  <c r="F194" i="9"/>
  <c r="G194" i="9"/>
  <c r="H194" i="9"/>
  <c r="G204" i="9"/>
  <c r="G205" i="9"/>
  <c r="G206" i="9"/>
  <c r="G207" i="9"/>
  <c r="G208" i="9"/>
  <c r="G209" i="9"/>
  <c r="G210" i="9"/>
  <c r="G211" i="9"/>
  <c r="G212" i="9"/>
  <c r="C213" i="9"/>
  <c r="D213" i="9"/>
  <c r="D234" i="9" s="1"/>
  <c r="E213" i="9"/>
  <c r="E234" i="9" s="1"/>
  <c r="F213" i="9"/>
  <c r="F234" i="9" s="1"/>
  <c r="G214" i="9"/>
  <c r="G215" i="9"/>
  <c r="G216" i="9"/>
  <c r="G217" i="9"/>
  <c r="G218" i="9"/>
  <c r="G219" i="9"/>
  <c r="G220" i="9"/>
  <c r="G221" i="9"/>
  <c r="G222" i="9"/>
  <c r="G223" i="9"/>
  <c r="G224" i="9"/>
  <c r="G225" i="9"/>
  <c r="G226" i="9"/>
  <c r="G227" i="9"/>
  <c r="G228" i="9"/>
  <c r="G229" i="9"/>
  <c r="G230" i="9"/>
  <c r="G231" i="9"/>
  <c r="G232" i="9"/>
  <c r="G233" i="9"/>
  <c r="C234" i="9"/>
  <c r="C252" i="9"/>
  <c r="D252" i="9"/>
  <c r="C256" i="9"/>
  <c r="D256" i="9"/>
  <c r="C268" i="9"/>
  <c r="D268" i="9"/>
  <c r="B292" i="9"/>
  <c r="C292" i="9"/>
  <c r="D292" i="9"/>
  <c r="E292" i="9"/>
  <c r="B300" i="9"/>
  <c r="C300" i="9"/>
  <c r="D300" i="9"/>
  <c r="E300" i="9"/>
  <c r="C315" i="9"/>
  <c r="D315" i="9"/>
  <c r="C333" i="9"/>
  <c r="C354" i="9" s="1"/>
  <c r="D333" i="9"/>
  <c r="D354" i="9" s="1"/>
  <c r="C365" i="9"/>
  <c r="D365" i="9"/>
  <c r="C376" i="9"/>
  <c r="D376" i="9"/>
  <c r="C397" i="9"/>
  <c r="D397" i="9"/>
  <c r="C405" i="9"/>
  <c r="D405" i="9"/>
  <c r="C420" i="9"/>
  <c r="D420" i="9"/>
  <c r="E440" i="9"/>
  <c r="K440" i="9" s="1"/>
  <c r="B441" i="9"/>
  <c r="C441" i="9"/>
  <c r="D441" i="9"/>
  <c r="F441" i="9"/>
  <c r="G441" i="9"/>
  <c r="H441" i="9"/>
  <c r="I441" i="9"/>
  <c r="J441" i="9"/>
  <c r="E442" i="9"/>
  <c r="K442" i="9" s="1"/>
  <c r="E443" i="9"/>
  <c r="E444" i="9"/>
  <c r="K444" i="9" s="1"/>
  <c r="B445" i="9"/>
  <c r="C445" i="9"/>
  <c r="D445" i="9"/>
  <c r="F445" i="9"/>
  <c r="G445" i="9"/>
  <c r="H445" i="9"/>
  <c r="I445" i="9"/>
  <c r="J445" i="9"/>
  <c r="E446" i="9"/>
  <c r="K446" i="9" s="1"/>
  <c r="E447" i="9"/>
  <c r="K447" i="9" s="1"/>
  <c r="E448" i="9"/>
  <c r="K448" i="9" s="1"/>
  <c r="E449" i="9"/>
  <c r="K449" i="9" s="1"/>
  <c r="E450" i="9"/>
  <c r="K450" i="9" s="1"/>
  <c r="C460" i="9"/>
  <c r="C459" i="9" s="1"/>
  <c r="C468" i="9" s="1"/>
  <c r="D460" i="9"/>
  <c r="D459" i="9" s="1"/>
  <c r="D468" i="9" s="1"/>
  <c r="B476" i="9"/>
  <c r="C476" i="9"/>
  <c r="D476" i="9"/>
  <c r="E476" i="9"/>
  <c r="C485" i="9"/>
  <c r="B516" i="9"/>
  <c r="C516" i="9"/>
  <c r="B521" i="9"/>
  <c r="C521" i="9"/>
  <c r="B527" i="9"/>
  <c r="C527" i="9"/>
  <c r="B532" i="9"/>
  <c r="C532" i="9"/>
  <c r="E553" i="9"/>
  <c r="F553" i="9"/>
  <c r="E567" i="9"/>
  <c r="F567" i="9"/>
  <c r="E575" i="9"/>
  <c r="F575" i="9"/>
  <c r="E578" i="9"/>
  <c r="F578" i="9"/>
  <c r="C614" i="9"/>
  <c r="D614" i="9"/>
  <c r="E647" i="9"/>
  <c r="F647" i="9"/>
  <c r="E652" i="9"/>
  <c r="F652" i="9"/>
  <c r="E675" i="9"/>
  <c r="F675" i="9"/>
  <c r="E680" i="9"/>
  <c r="F680" i="9"/>
  <c r="E692" i="9"/>
  <c r="F692" i="9"/>
  <c r="E695" i="9"/>
  <c r="F695" i="9"/>
  <c r="E698" i="9"/>
  <c r="F698" i="9"/>
  <c r="E711" i="9"/>
  <c r="F711" i="9"/>
  <c r="E714" i="9"/>
  <c r="F714" i="9"/>
  <c r="C734" i="9"/>
  <c r="C740" i="9" s="1"/>
  <c r="D734" i="9"/>
  <c r="D740" i="9" s="1"/>
  <c r="E734" i="9"/>
  <c r="E740" i="9" s="1"/>
  <c r="F734" i="9"/>
  <c r="F740" i="9" s="1"/>
  <c r="E19" i="9" l="1"/>
  <c r="C109" i="9"/>
  <c r="B19" i="9"/>
  <c r="D100" i="9"/>
  <c r="C65" i="9"/>
  <c r="C29" i="9"/>
  <c r="C19" i="9"/>
  <c r="D410" i="9"/>
  <c r="F673" i="9"/>
  <c r="F663" i="9"/>
  <c r="B100" i="9"/>
  <c r="J451" i="9"/>
  <c r="C451" i="9"/>
  <c r="E673" i="9"/>
  <c r="B29" i="9"/>
  <c r="C526" i="9"/>
  <c r="H451" i="9"/>
  <c r="D19" i="9"/>
  <c r="E723" i="9"/>
  <c r="I26" i="9"/>
  <c r="B451" i="9"/>
  <c r="C410" i="9"/>
  <c r="C387" i="9"/>
  <c r="D109" i="9"/>
  <c r="I16" i="9"/>
  <c r="I451" i="9"/>
  <c r="E93" i="9"/>
  <c r="B515" i="9"/>
  <c r="E441" i="9"/>
  <c r="G451" i="9"/>
  <c r="E96" i="9"/>
  <c r="E29" i="9"/>
  <c r="F723" i="9"/>
  <c r="D451" i="9"/>
  <c r="F451" i="9"/>
  <c r="E105" i="9"/>
  <c r="E109" i="9" s="1"/>
  <c r="C100" i="9"/>
  <c r="B109" i="9"/>
  <c r="E663" i="9"/>
  <c r="B526" i="9"/>
  <c r="C260" i="9"/>
  <c r="H29" i="9"/>
  <c r="E445" i="9"/>
  <c r="K445" i="9"/>
  <c r="E705" i="9"/>
  <c r="I194" i="9"/>
  <c r="I34" i="9"/>
  <c r="G213" i="9"/>
  <c r="G234" i="9" s="1"/>
  <c r="C56" i="9"/>
  <c r="D29" i="9"/>
  <c r="H19" i="9"/>
  <c r="C515" i="9"/>
  <c r="D387" i="9"/>
  <c r="D260" i="9"/>
  <c r="K443" i="9"/>
  <c r="K441" i="9" s="1"/>
  <c r="F29" i="9"/>
  <c r="F19" i="9"/>
  <c r="I12" i="9"/>
  <c r="F705" i="9"/>
  <c r="F566" i="9"/>
  <c r="E566" i="9"/>
  <c r="G29" i="9"/>
  <c r="G19" i="9"/>
  <c r="I22" i="9"/>
  <c r="I36" i="9"/>
  <c r="E37" i="9" l="1"/>
  <c r="D37" i="9"/>
  <c r="B37" i="9"/>
  <c r="E686" i="9"/>
  <c r="F686" i="9"/>
  <c r="C37" i="9"/>
  <c r="K451" i="9"/>
  <c r="E100" i="9"/>
  <c r="G37" i="9"/>
  <c r="I19" i="9"/>
  <c r="I29" i="9"/>
  <c r="I37" i="9" s="1"/>
  <c r="E451" i="9"/>
  <c r="H37" i="9"/>
  <c r="F37" i="9"/>
  <c r="C73" i="9"/>
  <c r="F596" i="9"/>
  <c r="E596" i="9"/>
</calcChain>
</file>

<file path=xl/sharedStrings.xml><?xml version="1.0" encoding="utf-8"?>
<sst xmlns="http://schemas.openxmlformats.org/spreadsheetml/2006/main" count="653" uniqueCount="440">
  <si>
    <t>o zasiedzenie</t>
  </si>
  <si>
    <t>za niedostarczenie lokalu socjalnego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</si>
  <si>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</si>
  <si>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</si>
  <si>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</si>
  <si>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</si>
  <si>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</si>
  <si>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</si>
  <si>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</si>
  <si>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</si>
  <si>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</si>
  <si>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Rozliczenia międzyokresowe przychodów, w tym:</t>
  </si>
  <si>
    <t xml:space="preserve">wpłaty z ZUS za  pensjonariuszy </t>
  </si>
  <si>
    <t xml:space="preserve">opłaty za odpady komunalne </t>
  </si>
  <si>
    <t>dodatnie różnice kursowe</t>
  </si>
  <si>
    <t>ujemne różnice kursowe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</si>
  <si>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</si>
  <si>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</si>
  <si>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</si>
  <si>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</si>
  <si>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tytułu utraty wartości nieruchomości</t>
  </si>
  <si>
    <t>odszkod. z tytułu decyzji sprzedażowych lokali oraz utratę wartości sprzedanych lokali, zapłatę wykupu lokalu użytkowego</t>
  </si>
  <si>
    <t xml:space="preserve">RAZEM:                                    </t>
  </si>
  <si>
    <t>Spółki, w których Miasto posiada 100% udziałów, akcji w tym:</t>
  </si>
  <si>
    <t xml:space="preserve">Rezerwy na odszkodowania z tytułu bezumownego korzystania z gruntu </t>
  </si>
  <si>
    <t>z tyt. zwrotu nieruchomości</t>
  </si>
  <si>
    <t xml:space="preserve">na odszkodowania z tytułu bezumownego korzystania z gruntu </t>
  </si>
  <si>
    <t>Inne sprawy sporne, w tym:</t>
  </si>
  <si>
    <t>Nazwa podmiotów</t>
  </si>
  <si>
    <t>Grunty</t>
  </si>
  <si>
    <t>Instytucje Kultury</t>
  </si>
  <si>
    <t>Treść</t>
  </si>
  <si>
    <t>………………………….</t>
  </si>
  <si>
    <t>L.p.</t>
  </si>
  <si>
    <t>Opis zdarzenia</t>
  </si>
  <si>
    <t>Przyczyna ujęcia w sprawozdaniu finansowym roku obrotowego</t>
  </si>
  <si>
    <t>Wpływ na sprawozdanie finansowe</t>
  </si>
  <si>
    <t>ŚRODKI TRWAŁE</t>
  </si>
  <si>
    <t>RAZEM:</t>
  </si>
  <si>
    <t>Wartość początkowa</t>
  </si>
  <si>
    <t>Zwiększenia, w tym:</t>
  </si>
  <si>
    <t>Nabycie</t>
  </si>
  <si>
    <t>Inne</t>
  </si>
  <si>
    <t>Zmniejszenia, w tym:</t>
  </si>
  <si>
    <t>Likwidacja i sprzedaż</t>
  </si>
  <si>
    <t>Inne długoterminowe aktywa finansowe</t>
  </si>
  <si>
    <t>Rok poprzedni</t>
  </si>
  <si>
    <t>Obroty roku poprzedniego</t>
  </si>
  <si>
    <t>Zakłady Opieki Zdrowotnej</t>
  </si>
  <si>
    <t>Saldo otwarcia</t>
  </si>
  <si>
    <t>Amortyzacja okresu</t>
  </si>
  <si>
    <t xml:space="preserve"> </t>
  </si>
  <si>
    <t>Saldo zamknięcia</t>
  </si>
  <si>
    <t>Wartość netto</t>
  </si>
  <si>
    <t xml:space="preserve">w tym: </t>
  </si>
  <si>
    <t>skapitalizowane odsetki</t>
  </si>
  <si>
    <t>skapitalizowane różnice kursowe</t>
  </si>
  <si>
    <t xml:space="preserve">Długoterminowe aktywa finansowe </t>
  </si>
  <si>
    <t xml:space="preserve">Krótkoterminowe aktywa finansowe </t>
  </si>
  <si>
    <t>Zwiększenia</t>
  </si>
  <si>
    <t>-  przeszacowanie</t>
  </si>
  <si>
    <t>-  nabycie</t>
  </si>
  <si>
    <t>-  przeniesienie</t>
  </si>
  <si>
    <t>Zmniejszenia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</si>
  <si>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</si>
  <si>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</si>
  <si>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</si>
  <si>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</si>
  <si>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</si>
  <si>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>Stan zatrudnienia na koniec 
roku obrotowego (osoby)</t>
  </si>
  <si>
    <t>Stan zatrudnienia na koniec
 roku poprzedniego (osoby)</t>
  </si>
  <si>
    <t>Udział w kapitale własnym (%)</t>
  </si>
  <si>
    <t>Nazwa podmiotu</t>
  </si>
  <si>
    <t>…</t>
  </si>
  <si>
    <t>Akcje i udziały</t>
  </si>
  <si>
    <t>Rozliczenia międzyokresowe czynne</t>
  </si>
  <si>
    <t>Razem długoterminowe</t>
  </si>
  <si>
    <t>Koszty konserwacji i remontów</t>
  </si>
  <si>
    <t>Prenumeraty</t>
  </si>
  <si>
    <t>Razem krótkoterminowe</t>
  </si>
  <si>
    <t>Odpisy aktualizujące wartość zapasów na dzień bilansowy wynoszą:</t>
  </si>
  <si>
    <t>Pozostałe należności, w tym:</t>
  </si>
  <si>
    <t>z tytułu pożyczek mieszkaniowych.</t>
  </si>
  <si>
    <t>wadia i kaucje</t>
  </si>
  <si>
    <t>Rozliczenia z tytułu środków na wydatki budżetowe i z tytułu dochodów budżetowych</t>
  </si>
  <si>
    <t>Utworzone</t>
  </si>
  <si>
    <t>Rezerwa na straty z tytułu udzielonych gwarancji i poręczeń</t>
  </si>
  <si>
    <t>naprawy gwarancyjne</t>
  </si>
  <si>
    <t>Struktura przychodów (RZiS)</t>
  </si>
  <si>
    <t>Podatki i opłaty lokalne, w tym:</t>
  </si>
  <si>
    <t>podatek od nieruchomości</t>
  </si>
  <si>
    <t>podatek od środków transportu</t>
  </si>
  <si>
    <t>podatek od czynności cywilno-prawnych</t>
  </si>
  <si>
    <t>Tytuł zobowiązania</t>
  </si>
  <si>
    <t xml:space="preserve">dywidendy </t>
  </si>
  <si>
    <t>Pozostałe koszty operacyjne</t>
  </si>
  <si>
    <t>opłata targowa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</si>
  <si>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</si>
  <si>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</si>
  <si>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</si>
  <si>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</si>
  <si>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</si>
  <si>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</si>
  <si>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</si>
  <si>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</si>
  <si>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</si>
  <si>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</si>
  <si>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strefę płatnego parkowania</t>
  </si>
  <si>
    <t>zysk na sprzedaży udziałów i akcji</t>
  </si>
  <si>
    <t>……..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</si>
  <si>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</si>
  <si>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</si>
  <si>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</si>
  <si>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</si>
  <si>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Aktualizacja wartości aktywów niefinansowych, w tym:</t>
  </si>
  <si>
    <t>Aktywa finansowe</t>
  </si>
  <si>
    <t>Kwota</t>
  </si>
  <si>
    <t xml:space="preserve">Przyczyna nieuwzględnienia w sprawozdaniu finansowym </t>
  </si>
  <si>
    <t>RAZEM</t>
  </si>
  <si>
    <t>Obroty roku bieżącego</t>
  </si>
  <si>
    <t>Dobra kultury</t>
  </si>
  <si>
    <t>Wyszczególnienie</t>
  </si>
  <si>
    <t>Pracownicy ogółem</t>
  </si>
  <si>
    <t>Inne koszty operacyjne, w tym:</t>
  </si>
  <si>
    <t>8.</t>
  </si>
  <si>
    <t>Należności z tytułu ubezpieczeń i innych świadczeń</t>
  </si>
  <si>
    <t>Inne papiery wartościowe</t>
  </si>
  <si>
    <t>korekty podatków</t>
  </si>
  <si>
    <t>korekty błędnych naliczeń odpłatności</t>
  </si>
  <si>
    <t>Zabezpieczenia w postaci weksli</t>
  </si>
  <si>
    <t>Gwarancje</t>
  </si>
  <si>
    <t>Umowy wsparcia</t>
  </si>
  <si>
    <t>Należności</t>
  </si>
  <si>
    <t>Zobowiązania</t>
  </si>
  <si>
    <t>Przychody</t>
  </si>
  <si>
    <t>Koszty</t>
  </si>
  <si>
    <t>1.</t>
  </si>
  <si>
    <t>2.</t>
  </si>
  <si>
    <t>3.</t>
  </si>
  <si>
    <t>4.</t>
  </si>
  <si>
    <t>Nazwa jednostki</t>
  </si>
  <si>
    <t>5.</t>
  </si>
  <si>
    <t>Rzeczowy majątek trwały</t>
  </si>
  <si>
    <t xml:space="preserve">Akcje i udziały </t>
  </si>
  <si>
    <t>Nieruchomości inwestycyjne</t>
  </si>
  <si>
    <t xml:space="preserve">Inne papiery wartościowe  </t>
  </si>
  <si>
    <t>Kategoria</t>
  </si>
  <si>
    <t>Środki trwałe w budowie (inwestycje) oraz zaliczki na poczet inwestycji</t>
  </si>
  <si>
    <t>w tym:</t>
  </si>
  <si>
    <t>6.</t>
  </si>
  <si>
    <t>7.</t>
  </si>
  <si>
    <t>Razem:</t>
  </si>
  <si>
    <t>Należności z tytułu dostaw i usług</t>
  </si>
  <si>
    <t>Należności od budżetów</t>
  </si>
  <si>
    <t>dochody budżetowe</t>
  </si>
  <si>
    <t>Wartości niematerialne i prawne</t>
  </si>
  <si>
    <t>Urządzenia techniczne i maszyny</t>
  </si>
  <si>
    <t>Środki transportu</t>
  </si>
  <si>
    <t>Inne środki trwałe</t>
  </si>
  <si>
    <t>Inne krótkoterminowe aktywa finansowe</t>
  </si>
  <si>
    <t>Stan na koniec roku obrotowego</t>
  </si>
  <si>
    <t>Rok obrotowy</t>
  </si>
  <si>
    <t>Razem</t>
  </si>
  <si>
    <t>Należności długoterminowe</t>
  </si>
  <si>
    <t>Należności krótkoterminowe</t>
  </si>
  <si>
    <t>Usługi obce</t>
  </si>
  <si>
    <t>Pozostałe przychody operacyjne</t>
  </si>
  <si>
    <t>Stan na początek roku</t>
  </si>
  <si>
    <t>Stan na koniec roku</t>
  </si>
  <si>
    <t>Tytuł</t>
  </si>
  <si>
    <t>Druki komunikacyjne i tablice rejestracyjne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</si>
  <si>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</si>
  <si>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</si>
  <si>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</si>
  <si>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</si>
  <si>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 xml:space="preserve">Najem lokali 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</si>
  <si>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</si>
  <si>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</si>
  <si>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>2</t>
  </si>
  <si>
    <t>wartość brutto</t>
  </si>
  <si>
    <t>3</t>
  </si>
  <si>
    <t>odpis aktualizujący wartość należności dochodzonych 
na drodze sądowej</t>
  </si>
  <si>
    <t>Rozliczenia międzyokresowe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</si>
  <si>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</si>
  <si>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</si>
  <si>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</si>
  <si>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</si>
  <si>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Rozliczenia międzyokresowe kosztów bierne</t>
  </si>
  <si>
    <t xml:space="preserve">usługi wykonane a niezafakturowane </t>
  </si>
  <si>
    <t>w tym: koszty mediów</t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</si>
  <si>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</si>
  <si>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</si>
  <si>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</si>
  <si>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</si>
  <si>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</si>
  <si>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</si>
  <si>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</si>
  <si>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</si>
  <si>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podatek rolny, leśny</t>
  </si>
  <si>
    <t>opłata skarbowa</t>
  </si>
  <si>
    <t>przychody z tyt. opłat za pobyt (DPS, DDz, żłobki, przedszkola…)</t>
  </si>
  <si>
    <t>przychody z tyt. mandatów</t>
  </si>
  <si>
    <t>przychody z tyt. opłat i kar za usuwanie drzew i krzewów</t>
  </si>
  <si>
    <t>przychody z tytułu zwrotu kosztów dotacji oświatowej</t>
  </si>
  <si>
    <t>przychody z tytułu usług geodezyjno-kartograficznych</t>
  </si>
  <si>
    <t>sprzedaż lokali lub nieruchomości</t>
  </si>
  <si>
    <t>sprzedaż pozostałych składników majątkowych</t>
  </si>
  <si>
    <t>opłaty z tyt. przekształcenia  wieczystego gruntów w prawo własności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</si>
  <si>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</si>
  <si>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</si>
  <si>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</si>
  <si>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</si>
  <si>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</si>
  <si>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</si>
  <si>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</si>
  <si>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</si>
  <si>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</si>
  <si>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</si>
  <si>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</si>
  <si>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</si>
  <si>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</si>
  <si>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</si>
  <si>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</si>
  <si>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</si>
  <si>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utworzenie odpisów aktual. śr. trwałych, śr. trwałych w budowie oraz wartości niematerialnych i prawnych</t>
  </si>
  <si>
    <t>odpis aktualizujący wartość nieruchomości inwestycyjnych</t>
  </si>
  <si>
    <t>zapłacone odszkodowania, kary i grzywny</t>
  </si>
  <si>
    <t>nieodpłatnie przekazane rzeczowe aktywa obrotowe</t>
  </si>
  <si>
    <t>odsetki bankowe od środków na rachunku bankowym, odsetki od lokat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</si>
  <si>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</si>
  <si>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</si>
  <si>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</si>
  <si>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odsetki od kredytów i pożyczek</t>
  </si>
  <si>
    <t xml:space="preserve"> odsetki od zobowiązań</t>
  </si>
  <si>
    <t>utworzenie odpisu aktualizującego wartość długoterminowych aktywów finansowych</t>
  </si>
  <si>
    <t>utworzenie odpisu aktualizującego wartość odsetek od należności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</si>
  <si>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</si>
  <si>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</si>
  <si>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</si>
  <si>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t xml:space="preserve">Rezerwy na odszkodowania związane z uchwaleniem planu miejscowego zagospodarowania </t>
  </si>
  <si>
    <t xml:space="preserve">Rezerwy za grunty zajęte pod drogi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</si>
  <si>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</si>
  <si>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</si>
  <si>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</si>
  <si>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t xml:space="preserve">na odszkodowania związane z uchwaleniem planu miejscowego zagospodarowania </t>
  </si>
  <si>
    <t xml:space="preserve"> za grunty zajęte pod drogi</t>
  </si>
  <si>
    <t>Inne rezerwy, w tym :</t>
  </si>
  <si>
    <t>utworzone rezerwy bilansowe</t>
  </si>
  <si>
    <t>utworzenie rezerw na sprawy sądowe z tyt. odsetek</t>
  </si>
  <si>
    <t>umorzenie odsetek</t>
  </si>
  <si>
    <t>Ogółem</t>
  </si>
  <si>
    <t>Środki trwałe będące w użytkowaniu przez Spółkę do czasu wniesienia ich aportem do Spółki</t>
  </si>
  <si>
    <t>rozwiązanie odpisów aktualizujących odsetki od należności</t>
  </si>
  <si>
    <t>Otrzymane poręczenia i gwarancje</t>
  </si>
  <si>
    <t>Wyszczególnienie odpisów z tytułu</t>
  </si>
  <si>
    <t>Zmiany stanu odpisów w ciągu roku obrotowego</t>
  </si>
  <si>
    <t>Wartość początkowa na początek okresu</t>
  </si>
  <si>
    <t>1. Zakup</t>
  </si>
  <si>
    <t>1. Sprzedaż</t>
  </si>
  <si>
    <t xml:space="preserve">2. Przekazanie </t>
  </si>
  <si>
    <t>Wartość początkowa na koniec okresu</t>
  </si>
  <si>
    <t xml:space="preserve">Odpisy aktualizujące </t>
  </si>
  <si>
    <t xml:space="preserve">1. </t>
  </si>
  <si>
    <t>1. Sprzedanych</t>
  </si>
  <si>
    <t>2. Zlikwidowanych</t>
  </si>
  <si>
    <t>3. Inne</t>
  </si>
  <si>
    <t>Odpisy na koniec okresu</t>
  </si>
  <si>
    <t xml:space="preserve">Odpisy na początek okresu </t>
  </si>
  <si>
    <t>Należności alimentacyjne</t>
  </si>
  <si>
    <t>z tyt. zaokrąglenia podatków ( w szczególności VAT)</t>
  </si>
  <si>
    <t>utworzonych rezerw na zobowiązania</t>
  </si>
  <si>
    <t xml:space="preserve">Stan na początek roku </t>
  </si>
  <si>
    <t>WARTOŚCI NIEMATERIALNE I PRAWNE</t>
  </si>
  <si>
    <t>Umorzenie</t>
  </si>
  <si>
    <t>( środki trwałe wytworzone siłami własnymi )</t>
  </si>
  <si>
    <t>Wartości niematerialne i prawne ogółem</t>
  </si>
  <si>
    <t>Budynki, lokale i obiekty inżynierii lądowej i wodnej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</si>
  <si>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</si>
  <si>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t>do Zasad obiegu oraz kontroli sprawozdań budżetowych, sprawozdań w zakresie operacji finansowych i sprawozdań  finansowych w Urzędzie m.st. Warszawy i  jednostkach organizacyjnych m.st. Warszawy</t>
  </si>
  <si>
    <t xml:space="preserve">Saldo otwarcia </t>
  </si>
  <si>
    <t>Odpisy aktualizujące</t>
  </si>
  <si>
    <t>w tym: Grunty stanowiące własność jednostki samorządu terytorialnego, przekazane w użytkowanie wieczyste innym podmiotom</t>
  </si>
  <si>
    <t xml:space="preserve">Saldo zamknięcia 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</si>
  <si>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</si>
  <si>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</si>
  <si>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</si>
  <si>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2. Inne</t>
  </si>
  <si>
    <t>3. Inne (likwidacja)</t>
  </si>
  <si>
    <t xml:space="preserve">Środki trwałe </t>
  </si>
  <si>
    <t>Długoterminowe aktywa niefinansowe</t>
  </si>
  <si>
    <t>Długoterminowe aktywa finansowe</t>
  </si>
  <si>
    <t>Wartość gruntów użytkowanych wieczyście</t>
  </si>
  <si>
    <t>Wartość nieamortyzowanych lub nieumarzanych przez jednostkę środków trwałych, używanych na podstawie umów najmu, dzierżawy i innych umów, w tym z tytułu umów leasingu (ewidencja pozabilansowa)</t>
  </si>
  <si>
    <t>Liczba udziałów / akcji</t>
  </si>
  <si>
    <t xml:space="preserve">należności dochodzone na drodze sądowej (wartość netto) </t>
  </si>
  <si>
    <t>Wykorzystanie *</t>
  </si>
  <si>
    <t>Rozwiązanie **</t>
  </si>
  <si>
    <t>w tym: należności finansowe (pożyczki zagrożone)</t>
  </si>
  <si>
    <t>Wykorzystane *</t>
  </si>
  <si>
    <t>Rozwiązane **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</si>
  <si>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</si>
  <si>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</si>
  <si>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pozostałe</t>
  </si>
  <si>
    <t>·            powyżej 1 roku do 3 lat</t>
  </si>
  <si>
    <t>·            powyżej 3 do 5 lat</t>
  </si>
  <si>
    <t>·            powyżej 5 lat</t>
  </si>
  <si>
    <t xml:space="preserve">Stan na koniec roku </t>
  </si>
  <si>
    <t>Zobowiązania z tytułu leasingu finansowego</t>
  </si>
  <si>
    <t>Zobowiązania z tytułu leasingu zwrotnego</t>
  </si>
  <si>
    <t>Rodzaj (forma) zabezpieczenia</t>
  </si>
  <si>
    <t>w tym na aktywach</t>
  </si>
  <si>
    <t>Stan na początek roku:</t>
  </si>
  <si>
    <t>zobowiązania</t>
  </si>
  <si>
    <t>zabezpieczenia</t>
  </si>
  <si>
    <t>trwałych</t>
  </si>
  <si>
    <t>obrotowych</t>
  </si>
  <si>
    <t>Hipoteka</t>
  </si>
  <si>
    <t>Zastaw (w tym rejestrowy lub skarbowy)</t>
  </si>
  <si>
    <t>Weksel</t>
  </si>
  <si>
    <t>Stan na koniec  roku: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</si>
  <si>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</si>
  <si>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</si>
  <si>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</si>
  <si>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Kwota wypłaty
 w roku poprzednim</t>
  </si>
  <si>
    <t>Kwota wypłaty
 w roku bieżącym</t>
  </si>
  <si>
    <t>Świadczenia pracownicze</t>
  </si>
  <si>
    <t>sprzedaż lokali mieszkaniowych, użytkowych</t>
  </si>
  <si>
    <t>II.2.1. Odpisy aktualizujące wartość zapasów</t>
  </si>
  <si>
    <t>Środki trwałe oddane do użytkowania na dzień bilansowy:</t>
  </si>
  <si>
    <t>Środki trwałe w budowie na dzień bilansowy: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</si>
  <si>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</si>
  <si>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</si>
  <si>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</si>
  <si>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Przychody z tytułu dochodów budżetowych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</si>
  <si>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</si>
  <si>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>inne ( z tyt. wydania legitymacji, zaświadczeń, z tyt. egzaminów, z tyt. licencji przewozowych)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</si>
  <si>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</si>
  <si>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Opłaty z tytułu zakupu usług telekomunikacyjnych § 436</t>
  </si>
  <si>
    <t>Dotacje</t>
  </si>
  <si>
    <t>Inne przychody operacyjne, w tym: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</si>
  <si>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</si>
  <si>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</si>
  <si>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</si>
  <si>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</si>
  <si>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</si>
  <si>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Dywidendy i udziały w zyskach</t>
  </si>
  <si>
    <t xml:space="preserve">Odsetki, w tym: </t>
  </si>
  <si>
    <t xml:space="preserve">Inne, w tym: </t>
  </si>
  <si>
    <t>pozostałe przychody finansowe.</t>
  </si>
  <si>
    <t xml:space="preserve">Inne, w tym:           </t>
  </si>
  <si>
    <t xml:space="preserve">o nadzwyczajnej wartości </t>
  </si>
  <si>
    <t>które wystąpiły incydentalnie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</si>
  <si>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</si>
  <si>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II.3.2. Informacje o znaczących zdarzeniach dotyczących lat ubiegłych 
ujętych w sprawozdaniu finansowym roku obrotowego</t>
  </si>
  <si>
    <t>II.3.3. Informacje o znaczących zdarzeniach jakie nastąpiły po dniu bilansowym a nieuwzględnionych w sprawozdaniu finansowym</t>
  </si>
  <si>
    <t>(rok, miesiąc, dzień)</t>
  </si>
  <si>
    <t>..................................</t>
  </si>
  <si>
    <t>(główny księgowy)</t>
  </si>
  <si>
    <t>(kierownik jednostki)</t>
  </si>
  <si>
    <t>......................................</t>
  </si>
  <si>
    <t>Rzeczowe aktywa trwałe</t>
  </si>
  <si>
    <t>II.1.6. Liczba i wartość posiadanych akcji i udziałów</t>
  </si>
  <si>
    <t>Zobowiązania finansowe</t>
  </si>
  <si>
    <t>Pozostałe zobowiązania długoterminowe wobec jednostek powiązanych</t>
  </si>
  <si>
    <t>Pozostałe zobowiązania długoterminowe  wobec pozostałych jednostek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</si>
  <si>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</si>
  <si>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</si>
  <si>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</si>
  <si>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</si>
  <si>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</si>
  <si>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</si>
  <si>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</si>
  <si>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 xml:space="preserve">Kategoria aktywów </t>
  </si>
  <si>
    <t>31 grudnia 20…. r.</t>
  </si>
  <si>
    <t>Niezrealizowane odsetki od należności objęte odpisem aktualizującym na koniec roku obrotowego</t>
  </si>
  <si>
    <t xml:space="preserve">1.16.c. Informacje o odsetkach naliczonych od należności na dzień bilansowy </t>
  </si>
  <si>
    <t xml:space="preserve">II.1.16.b. Należności krótkoterminowe netto </t>
  </si>
  <si>
    <t>II.1.16.a. Inwestycje finansowe długoterminowe i krótkoterminowe - zmiany w ciągu roku obrotowego</t>
  </si>
  <si>
    <t>II.1.15. Informacja o kwocie wypłaconych środków pieniężnych na świadczenia pracownicze*</t>
  </si>
  <si>
    <t xml:space="preserve">II.1.13.b. Rozliczenia międzyokresowe przychodów i rozliczenia międzyokresowe bierne </t>
  </si>
  <si>
    <t xml:space="preserve">II.1.13.a. Rozliczenia międzyokresowe czynne </t>
  </si>
  <si>
    <t xml:space="preserve">II.1.12.b. Wykaz spraw spornych z tytułu zobowiązań warunkowych </t>
  </si>
  <si>
    <t xml:space="preserve">II.1.12.a. Pozabilansowe zabezpieczenia, w tym również udzielone przez jednostkę gwarancje i poręczenia, także wekslowe </t>
  </si>
  <si>
    <t>II.1.11. Zobowiązania zabezpieczone na majątku jednostki</t>
  </si>
  <si>
    <t xml:space="preserve">II.1.9. Zobowiązania długoterminowe według zapadalności </t>
  </si>
  <si>
    <t xml:space="preserve">II.1.8. Rezerwy na zobowiązania - zmiany w ciągu roku obrotowego </t>
  </si>
  <si>
    <t>Wartość brutto udziałów/ akcji</t>
  </si>
  <si>
    <t>Odpis</t>
  </si>
  <si>
    <t>Zysk/(strata) netto za rok zakończony dnia 31 grudnia poprzedniego rok</t>
  </si>
  <si>
    <t xml:space="preserve">II. 1.4. Grunty użytkowane wieczyście </t>
  </si>
  <si>
    <t xml:space="preserve"> II.1.3. Odpisy aktualizujące wartość długoterminowych aktywów</t>
  </si>
  <si>
    <t xml:space="preserve">II.1.2. Aktualna wartość rynkowa środków trwałych, o ile jednostka dysponuje takimi informacjami </t>
  </si>
  <si>
    <t xml:space="preserve">II.1.1.c. Informacja o zasobach dóbr kultury (zabytkach) </t>
  </si>
  <si>
    <t xml:space="preserve">II.1.1.b. Wartości niematerialne i prawne  - zmiany w ciągu roku obrotowego </t>
  </si>
  <si>
    <t xml:space="preserve">II.1.1.a. Rzeczowy majątek trwały - zmiany w ciągu roku obrotowego </t>
  </si>
  <si>
    <t xml:space="preserve">II.2.5.a. Struktura przychodów </t>
  </si>
  <si>
    <t xml:space="preserve">II.2.5.b. Struktura kosztów usług obcych </t>
  </si>
  <si>
    <t xml:space="preserve">II. 2.5.c. Pozostałe przychody operacyjne </t>
  </si>
  <si>
    <t>II.2.5.d. Pozostałe koszty operacyjne</t>
  </si>
  <si>
    <t>II.2.5.e. Przychody finansowe</t>
  </si>
  <si>
    <t xml:space="preserve">II.2.5.f. Koszty finansowe </t>
  </si>
  <si>
    <t>II.2.5.g. Istotne transakcje z podmiotami powiązanymi</t>
  </si>
  <si>
    <t>Przemieszczenia</t>
  </si>
  <si>
    <t xml:space="preserve">II.1.5.Wartość nieamortyzowanych lub nieumarzanych przez jednostkę środków trwałych, używanych na podstawie umów najmu, dzierżawy i innych umów, w tym z tytułu umów leasingu </t>
  </si>
  <si>
    <t>II.2.2. Koszt wytworzenia środków trwałych w budowie poniesiony w okresie</t>
  </si>
  <si>
    <t>II.2.3. Przychody lub koszty o nadzwyczajnej wartości lub które wystąpiły incydentalnie</t>
  </si>
  <si>
    <t xml:space="preserve">Kaucje i wadia </t>
  </si>
  <si>
    <t xml:space="preserve">Nieuznane roszczenia wierzycieli </t>
  </si>
  <si>
    <t>Z tytułu zawartej, lecz jeszcze niewykonanej umowy</t>
  </si>
  <si>
    <t>Opis charakteru zobowiązania warunkowego, w tym czy zabezpieczone na majątku jednostki</t>
  </si>
  <si>
    <t>II.1.14. Łączna kwota otrzymanych przez jednostkę gwarancji i poręczeń niewykazanych w bilansie</t>
  </si>
  <si>
    <t>II.1.16. Inne informacje</t>
  </si>
  <si>
    <t>II.2.5. Inne informacje</t>
  </si>
  <si>
    <t xml:space="preserve">II.3. Inne informacje niż wymienione powyżej, jeżeli mogłyby w istotny sposób wpłynąć na ocenę sytuacji majątkowej i finansowej oraz wynik finansowy jednostki </t>
  </si>
  <si>
    <t>Inne  papiery wartościowe</t>
  </si>
  <si>
    <t>Wartość bilansowa udziałów/akcji</t>
  </si>
  <si>
    <t>Kapitały własne na dzień 31 grudnia poprzedniego roku</t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</si>
  <si>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</si>
  <si>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>odszkod. z tyt. umowy dzierżawy</t>
  </si>
  <si>
    <t>Czynne rozliczenia międzyokresowe kosztów stanowiące różnicę między wartością otrzymanych finansowych składników aktywów a zobowiązaniem zapłaty za nie</t>
  </si>
  <si>
    <t>* płatności wynikające z obowiązku wykonania świadczeń na rzecz pracowników (odprawy emerytalne, odprawy pośmiertne, ekwiwalent za urlop, nagrody jubileuszowe)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</si>
  <si>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</si>
  <si>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 xml:space="preserve">Dotacje na finansowanie działalności podstawowej </t>
  </si>
  <si>
    <t>Zakup usług remontowo-konserwatorskich dotyczących obiektów zabytkowych będących w użytkowaniu jednostek budżetowych § 434</t>
  </si>
  <si>
    <t xml:space="preserve">Zysk ze zbycia niefinansowych aktywów trwałych, w tym: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</si>
  <si>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</si>
  <si>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odpis aktualizujący wartość należności</t>
  </si>
  <si>
    <t>umorzenie zaległości podatkowych w ramach pomocy publicznej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</si>
  <si>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</si>
  <si>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 xml:space="preserve">1.16.d. Informacje o niezrealizowanych odsetkach od należności objętych odpisem aktualizującym na koniec roku obrotowego </t>
  </si>
  <si>
    <t>Wartość mienia zlikwidowanych jednostek</t>
  </si>
  <si>
    <t xml:space="preserve">II.1.7. Odpisy aktualizujące wartość należności </t>
  </si>
  <si>
    <t>Grunty stanowiące własność m.st. Warszawy oddane w wieczyste użytkowanie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</si>
  <si>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</si>
  <si>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Inne, w tym:</t>
  </si>
  <si>
    <t>Kwota należności z tytułu podatków realizowanych przez organy podatkowe podległe ministrowi własciwemu do spraw finansów publicznych wykazywanych w sprawozdaniu z wykonania planu dochodów budżetowych</t>
  </si>
  <si>
    <t>Kwota dokonanych w trakcie roku obrotowego odpisów aktualizujących</t>
  </si>
  <si>
    <t>Kwota zmniejszeń odpisów aktualizujących w trakcie roku obrotowego</t>
  </si>
  <si>
    <t>Załącznik nr 21</t>
  </si>
  <si>
    <t>MPWiK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</si>
</sst>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79">
    <font>
      <sz val="10"/>
      <name val="Arial"/>
    </font>
    <font>
      <sz val="10"/>
      <name val="Arial CE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9"/>
      <name val="Book Antiqua"/>
      <family val="1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  <charset val="238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9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u/>
      <sz val="9"/>
      <color indexed="8"/>
      <name val="Book Antiqua"/>
      <family val="1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name val="Arial CE"/>
      <charset val="238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i/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u/>
      <sz val="10"/>
      <color theme="1"/>
      <name val="Book Antiqua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sz val="10"/>
      <color theme="1"/>
      <name val="Czcionka tekstu podstawowego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9"/>
        <bgColor indexed="9"/>
      </patternFill>
    </fill>
    <fill>
      <patternFill patternType="solid">
        <fgColor indexed="50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88">
    <xf numFmtId="0" fontId="0" fillId="0" borderId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16" borderId="0" applyNumberFormat="0" applyBorder="0" applyAlignment="0" applyProtection="0"/>
    <xf numFmtId="0" fontId="5" fillId="25" borderId="0" applyNumberFormat="0" applyBorder="0" applyAlignment="0" applyProtection="0"/>
    <xf numFmtId="0" fontId="7" fillId="16" borderId="0" applyNumberFormat="0" applyBorder="0" applyAlignment="0" applyProtection="0"/>
    <xf numFmtId="0" fontId="8" fillId="28" borderId="1" applyNumberFormat="0" applyAlignment="0" applyProtection="0"/>
    <xf numFmtId="0" fontId="9" fillId="17" borderId="2" applyNumberFormat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25" borderId="1" applyNumberFormat="0" applyAlignment="0" applyProtection="0"/>
    <xf numFmtId="0" fontId="17" fillId="0" borderId="7" applyNumberFormat="0" applyFill="0" applyAlignment="0" applyProtection="0"/>
    <xf numFmtId="0" fontId="18" fillId="25" borderId="0" applyNumberFormat="0" applyBorder="0" applyAlignment="0" applyProtection="0"/>
    <xf numFmtId="0" fontId="22" fillId="0" borderId="0"/>
    <xf numFmtId="0" fontId="1" fillId="0" borderId="0"/>
    <xf numFmtId="0" fontId="10" fillId="0" borderId="0"/>
    <xf numFmtId="0" fontId="1" fillId="0" borderId="0"/>
    <xf numFmtId="0" fontId="10" fillId="24" borderId="8" applyNumberFormat="0" applyFont="0" applyAlignment="0" applyProtection="0"/>
    <xf numFmtId="0" fontId="19" fillId="28" borderId="3" applyNumberFormat="0" applyAlignment="0" applyProtection="0"/>
    <xf numFmtId="4" fontId="20" fillId="34" borderId="9" applyNumberFormat="0" applyProtection="0">
      <alignment vertical="center"/>
    </xf>
    <xf numFmtId="4" fontId="21" fillId="34" borderId="9" applyNumberFormat="0" applyProtection="0">
      <alignment vertical="center"/>
    </xf>
    <xf numFmtId="4" fontId="20" fillId="34" borderId="9" applyNumberFormat="0" applyProtection="0">
      <alignment horizontal="left" vertical="center" indent="1"/>
    </xf>
    <xf numFmtId="0" fontId="20" fillId="34" borderId="9" applyNumberFormat="0" applyProtection="0">
      <alignment horizontal="left" vertical="top" indent="1"/>
    </xf>
    <xf numFmtId="4" fontId="20" fillId="2" borderId="0" applyNumberFormat="0" applyProtection="0">
      <alignment horizontal="left" vertical="center" indent="1"/>
    </xf>
    <xf numFmtId="4" fontId="22" fillId="7" borderId="9" applyNumberFormat="0" applyProtection="0">
      <alignment horizontal="right" vertical="center"/>
    </xf>
    <xf numFmtId="4" fontId="22" fillId="3" borderId="9" applyNumberFormat="0" applyProtection="0">
      <alignment horizontal="right" vertical="center"/>
    </xf>
    <xf numFmtId="4" fontId="22" fillId="26" borderId="9" applyNumberFormat="0" applyProtection="0">
      <alignment horizontal="right" vertical="center"/>
    </xf>
    <xf numFmtId="4" fontId="22" fillId="27" borderId="9" applyNumberFormat="0" applyProtection="0">
      <alignment horizontal="right" vertical="center"/>
    </xf>
    <xf numFmtId="4" fontId="22" fillId="35" borderId="9" applyNumberFormat="0" applyProtection="0">
      <alignment horizontal="right" vertical="center"/>
    </xf>
    <xf numFmtId="4" fontId="22" fillId="36" borderId="9" applyNumberFormat="0" applyProtection="0">
      <alignment horizontal="right" vertical="center"/>
    </xf>
    <xf numFmtId="4" fontId="22" fillId="9" borderId="9" applyNumberFormat="0" applyProtection="0">
      <alignment horizontal="right" vertical="center"/>
    </xf>
    <xf numFmtId="4" fontId="22" fillId="29" borderId="9" applyNumberFormat="0" applyProtection="0">
      <alignment horizontal="right" vertical="center"/>
    </xf>
    <xf numFmtId="4" fontId="22" fillId="37" borderId="9" applyNumberFormat="0" applyProtection="0">
      <alignment horizontal="right" vertical="center"/>
    </xf>
    <xf numFmtId="4" fontId="20" fillId="38" borderId="10" applyNumberFormat="0" applyProtection="0">
      <alignment horizontal="left" vertical="center" indent="1"/>
    </xf>
    <xf numFmtId="4" fontId="22" fillId="39" borderId="0" applyNumberFormat="0" applyProtection="0">
      <alignment horizontal="left" vertical="center" indent="1"/>
    </xf>
    <xf numFmtId="4" fontId="23" fillId="8" borderId="0" applyNumberFormat="0" applyProtection="0">
      <alignment horizontal="left" vertical="center" indent="1"/>
    </xf>
    <xf numFmtId="4" fontId="22" fillId="2" borderId="9" applyNumberFormat="0" applyProtection="0">
      <alignment horizontal="right" vertical="center"/>
    </xf>
    <xf numFmtId="4" fontId="24" fillId="39" borderId="0" applyNumberFormat="0" applyProtection="0">
      <alignment horizontal="left" vertical="center" indent="1"/>
    </xf>
    <xf numFmtId="4" fontId="24" fillId="2" borderId="0" applyNumberFormat="0" applyProtection="0">
      <alignment horizontal="left" vertical="center" indent="1"/>
    </xf>
    <xf numFmtId="0" fontId="10" fillId="8" borderId="9" applyNumberFormat="0" applyProtection="0">
      <alignment horizontal="left" vertical="center" indent="1"/>
    </xf>
    <xf numFmtId="0" fontId="10" fillId="8" borderId="9" applyNumberFormat="0" applyProtection="0">
      <alignment horizontal="left" vertical="top" indent="1"/>
    </xf>
    <xf numFmtId="0" fontId="10" fillId="2" borderId="9" applyNumberFormat="0" applyProtection="0">
      <alignment horizontal="left" vertical="center" indent="1"/>
    </xf>
    <xf numFmtId="0" fontId="10" fillId="2" borderId="9" applyNumberFormat="0" applyProtection="0">
      <alignment horizontal="left" vertical="top" indent="1"/>
    </xf>
    <xf numFmtId="0" fontId="10" fillId="6" borderId="9" applyNumberFormat="0" applyProtection="0">
      <alignment horizontal="left" vertical="center" indent="1"/>
    </xf>
    <xf numFmtId="0" fontId="10" fillId="6" borderId="9" applyNumberFormat="0" applyProtection="0">
      <alignment horizontal="left" vertical="top" indent="1"/>
    </xf>
    <xf numFmtId="0" fontId="10" fillId="39" borderId="9" applyNumberFormat="0" applyProtection="0">
      <alignment horizontal="left" vertical="center" indent="1"/>
    </xf>
    <xf numFmtId="0" fontId="10" fillId="39" borderId="9" applyNumberFormat="0" applyProtection="0">
      <alignment horizontal="left" vertical="top" indent="1"/>
    </xf>
    <xf numFmtId="0" fontId="10" fillId="5" borderId="11" applyNumberFormat="0">
      <protection locked="0"/>
    </xf>
    <xf numFmtId="4" fontId="22" fillId="4" borderId="9" applyNumberFormat="0" applyProtection="0">
      <alignment vertical="center"/>
    </xf>
    <xf numFmtId="4" fontId="25" fillId="4" borderId="9" applyNumberFormat="0" applyProtection="0">
      <alignment vertical="center"/>
    </xf>
    <xf numFmtId="4" fontId="22" fillId="4" borderId="9" applyNumberFormat="0" applyProtection="0">
      <alignment horizontal="left" vertical="center" indent="1"/>
    </xf>
    <xf numFmtId="0" fontId="22" fillId="4" borderId="9" applyNumberFormat="0" applyProtection="0">
      <alignment horizontal="left" vertical="top" indent="1"/>
    </xf>
    <xf numFmtId="4" fontId="22" fillId="39" borderId="9" applyNumberFormat="0" applyProtection="0">
      <alignment horizontal="right" vertical="center"/>
    </xf>
    <xf numFmtId="4" fontId="25" fillId="39" borderId="9" applyNumberFormat="0" applyProtection="0">
      <alignment horizontal="right" vertical="center"/>
    </xf>
    <xf numFmtId="4" fontId="22" fillId="2" borderId="9" applyNumberFormat="0" applyProtection="0">
      <alignment horizontal="left" vertical="center" indent="1"/>
    </xf>
    <xf numFmtId="0" fontId="22" fillId="2" borderId="9" applyNumberFormat="0" applyProtection="0">
      <alignment horizontal="left" vertical="top" indent="1"/>
    </xf>
    <xf numFmtId="4" fontId="26" fillId="40" borderId="0" applyNumberFormat="0" applyProtection="0">
      <alignment horizontal="left" vertical="center" indent="1"/>
    </xf>
    <xf numFmtId="4" fontId="27" fillId="39" borderId="9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11" fillId="0" borderId="12" applyNumberFormat="0" applyFill="0" applyAlignment="0" applyProtection="0"/>
    <xf numFmtId="164" fontId="10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929">
    <xf numFmtId="0" fontId="0" fillId="0" borderId="0" xfId="0"/>
    <xf numFmtId="0" fontId="0" fillId="0" borderId="0" xfId="0" applyAlignment="1">
      <alignment vertical="center"/>
    </xf>
    <xf numFmtId="4" fontId="33" fillId="0" borderId="0" xfId="0" applyNumberFormat="1" applyFont="1" applyAlignment="1">
      <alignment vertical="center"/>
    </xf>
    <xf numFmtId="4" fontId="33" fillId="0" borderId="0" xfId="0" applyNumberFormat="1" applyFont="1" applyAlignment="1">
      <alignment vertical="center" wrapText="1"/>
    </xf>
    <xf numFmtId="4" fontId="33" fillId="0" borderId="0" xfId="0" applyNumberFormat="1" applyFont="1" applyAlignment="1" applyProtection="1">
      <alignment vertical="center"/>
      <protection locked="0"/>
    </xf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0" borderId="0" xfId="42" applyFont="1" applyAlignment="1">
      <alignment horizontal="left" wrapText="1"/>
    </xf>
    <xf numFmtId="4" fontId="33" fillId="0" borderId="0" xfId="0" applyNumberFormat="1" applyFont="1" applyAlignment="1">
      <alignment vertical="top"/>
    </xf>
    <xf numFmtId="4" fontId="2" fillId="0" borderId="0" xfId="0" applyNumberFormat="1" applyFont="1" applyBorder="1" applyAlignment="1" applyProtection="1">
      <alignment horizontal="left" vertical="center"/>
      <protection locked="0"/>
    </xf>
    <xf numFmtId="4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/>
    </xf>
    <xf numFmtId="0" fontId="39" fillId="0" borderId="0" xfId="0" applyNumberFormat="1" applyFont="1" applyAlignment="1" applyProtection="1">
      <alignment horizontal="left" vertical="center" wrapText="1"/>
      <protection locked="0"/>
    </xf>
    <xf numFmtId="0" fontId="64" fillId="0" borderId="0" xfId="0" applyFont="1"/>
    <xf numFmtId="0" fontId="65" fillId="0" borderId="82" xfId="0" applyFont="1" applyFill="1" applyBorder="1"/>
    <xf numFmtId="4" fontId="65" fillId="0" borderId="83" xfId="0" applyNumberFormat="1" applyFont="1" applyFill="1" applyBorder="1" applyAlignment="1">
      <alignment horizontal="right"/>
    </xf>
    <xf numFmtId="4" fontId="65" fillId="0" borderId="84" xfId="0" applyNumberFormat="1" applyFont="1" applyFill="1" applyBorder="1" applyAlignment="1">
      <alignment horizontal="right"/>
    </xf>
    <xf numFmtId="0" fontId="66" fillId="0" borderId="82" xfId="0" applyFont="1" applyFill="1" applyBorder="1"/>
    <xf numFmtId="2" fontId="66" fillId="0" borderId="83" xfId="0" applyNumberFormat="1" applyFont="1" applyFill="1" applyBorder="1" applyAlignment="1">
      <alignment horizontal="right"/>
    </xf>
    <xf numFmtId="4" fontId="66" fillId="0" borderId="83" xfId="0" applyNumberFormat="1" applyFont="1" applyFill="1" applyBorder="1" applyAlignment="1">
      <alignment horizontal="right"/>
    </xf>
    <xf numFmtId="4" fontId="66" fillId="0" borderId="84" xfId="0" applyNumberFormat="1" applyFont="1" applyFill="1" applyBorder="1" applyAlignment="1">
      <alignment horizontal="right"/>
    </xf>
    <xf numFmtId="0" fontId="65" fillId="43" borderId="82" xfId="0" applyFont="1" applyFill="1" applyBorder="1"/>
    <xf numFmtId="4" fontId="65" fillId="43" borderId="83" xfId="0" applyNumberFormat="1" applyFont="1" applyFill="1" applyBorder="1" applyAlignment="1">
      <alignment horizontal="right"/>
    </xf>
    <xf numFmtId="4" fontId="65" fillId="43" borderId="84" xfId="0" applyNumberFormat="1" applyFont="1" applyFill="1" applyBorder="1" applyAlignment="1">
      <alignment horizontal="right"/>
    </xf>
    <xf numFmtId="0" fontId="65" fillId="43" borderId="85" xfId="0" applyFont="1" applyFill="1" applyBorder="1"/>
    <xf numFmtId="4" fontId="65" fillId="43" borderId="86" xfId="0" applyNumberFormat="1" applyFont="1" applyFill="1" applyBorder="1" applyAlignment="1">
      <alignment horizontal="right"/>
    </xf>
    <xf numFmtId="4" fontId="65" fillId="43" borderId="87" xfId="0" applyNumberFormat="1" applyFont="1" applyFill="1" applyBorder="1" applyAlignment="1">
      <alignment horizontal="right"/>
    </xf>
    <xf numFmtId="0" fontId="67" fillId="0" borderId="0" xfId="0" applyFont="1"/>
    <xf numFmtId="4" fontId="65" fillId="0" borderId="88" xfId="0" applyNumberFormat="1" applyFont="1" applyFill="1" applyBorder="1" applyAlignment="1">
      <alignment horizontal="right"/>
    </xf>
    <xf numFmtId="0" fontId="65" fillId="0" borderId="13" xfId="0" applyFont="1" applyFill="1" applyBorder="1" applyAlignment="1">
      <alignment horizontal="center" wrapText="1"/>
    </xf>
    <xf numFmtId="0" fontId="65" fillId="0" borderId="14" xfId="0" applyFont="1" applyFill="1" applyBorder="1" applyAlignment="1">
      <alignment horizontal="center" wrapText="1"/>
    </xf>
    <xf numFmtId="0" fontId="31" fillId="0" borderId="0" xfId="40" applyFont="1" applyFill="1" applyAlignment="1" applyProtection="1">
      <alignment vertical="center" wrapText="1"/>
    </xf>
    <xf numFmtId="0" fontId="31" fillId="0" borderId="0" xfId="40" applyFont="1" applyFill="1" applyAlignment="1" applyProtection="1">
      <alignment vertical="center"/>
    </xf>
    <xf numFmtId="0" fontId="37" fillId="43" borderId="15" xfId="40" applyFont="1" applyFill="1" applyBorder="1" applyAlignment="1" applyProtection="1">
      <alignment horizontal="center" vertical="center" wrapText="1"/>
    </xf>
    <xf numFmtId="4" fontId="37" fillId="43" borderId="15" xfId="40" applyNumberFormat="1" applyFont="1" applyFill="1" applyBorder="1" applyAlignment="1" applyProtection="1">
      <alignment horizontal="center" vertical="center" wrapText="1"/>
    </xf>
    <xf numFmtId="0" fontId="37" fillId="43" borderId="16" xfId="40" applyFont="1" applyFill="1" applyBorder="1" applyAlignment="1" applyProtection="1">
      <alignment horizontal="center" vertical="center" wrapText="1"/>
    </xf>
    <xf numFmtId="0" fontId="37" fillId="0" borderId="17" xfId="40" applyFont="1" applyFill="1" applyBorder="1" applyAlignment="1" applyProtection="1">
      <alignment horizontal="center" vertical="center"/>
    </xf>
    <xf numFmtId="4" fontId="37" fillId="0" borderId="17" xfId="40" applyNumberFormat="1" applyFont="1" applyFill="1" applyBorder="1" applyAlignment="1" applyProtection="1">
      <alignment horizontal="center" vertical="center" wrapText="1"/>
    </xf>
    <xf numFmtId="0" fontId="37" fillId="0" borderId="18" xfId="40" applyFont="1" applyFill="1" applyBorder="1" applyAlignment="1" applyProtection="1">
      <alignment horizontal="center" vertical="center" wrapText="1"/>
    </xf>
    <xf numFmtId="0" fontId="37" fillId="43" borderId="19" xfId="40" applyFont="1" applyFill="1" applyBorder="1" applyAlignment="1" applyProtection="1">
      <alignment vertical="center" wrapText="1"/>
    </xf>
    <xf numFmtId="4" fontId="37" fillId="43" borderId="19" xfId="40" applyNumberFormat="1" applyFont="1" applyFill="1" applyBorder="1" applyAlignment="1" applyProtection="1">
      <alignment vertical="center"/>
    </xf>
    <xf numFmtId="4" fontId="37" fillId="43" borderId="20" xfId="40" applyNumberFormat="1" applyFont="1" applyFill="1" applyBorder="1" applyAlignment="1" applyProtection="1">
      <alignment vertical="center"/>
    </xf>
    <xf numFmtId="0" fontId="37" fillId="0" borderId="21" xfId="40" applyFont="1" applyFill="1" applyBorder="1" applyAlignment="1" applyProtection="1">
      <alignment vertical="center" wrapText="1"/>
    </xf>
    <xf numFmtId="4" fontId="37" fillId="0" borderId="21" xfId="40" applyNumberFormat="1" applyFont="1" applyFill="1" applyBorder="1" applyAlignment="1" applyProtection="1">
      <alignment vertical="center"/>
    </xf>
    <xf numFmtId="4" fontId="37" fillId="0" borderId="22" xfId="40" applyNumberFormat="1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</xf>
    <xf numFmtId="4" fontId="31" fillId="0" borderId="23" xfId="40" applyNumberFormat="1" applyFont="1" applyFill="1" applyBorder="1" applyAlignment="1" applyProtection="1">
      <alignment vertical="center"/>
      <protection locked="0"/>
    </xf>
    <xf numFmtId="4" fontId="31" fillId="0" borderId="24" xfId="40" applyNumberFormat="1" applyFont="1" applyFill="1" applyBorder="1" applyAlignment="1" applyProtection="1">
      <alignment vertical="center"/>
    </xf>
    <xf numFmtId="0" fontId="31" fillId="0" borderId="23" xfId="40" quotePrefix="1" applyFont="1" applyFill="1" applyBorder="1" applyAlignment="1" applyProtection="1">
      <alignment vertical="center" wrapText="1"/>
      <protection locked="0"/>
    </xf>
    <xf numFmtId="0" fontId="37" fillId="43" borderId="25" xfId="40" applyFont="1" applyFill="1" applyBorder="1" applyAlignment="1" applyProtection="1">
      <alignment vertical="center" wrapText="1"/>
    </xf>
    <xf numFmtId="4" fontId="37" fillId="43" borderId="25" xfId="40" applyNumberFormat="1" applyFont="1" applyFill="1" applyBorder="1" applyAlignment="1" applyProtection="1">
      <alignment vertical="center"/>
    </xf>
    <xf numFmtId="4" fontId="37" fillId="43" borderId="26" xfId="40" applyNumberFormat="1" applyFont="1" applyFill="1" applyBorder="1" applyAlignment="1" applyProtection="1">
      <alignment vertical="center"/>
    </xf>
    <xf numFmtId="0" fontId="37" fillId="0" borderId="27" xfId="40" applyFont="1" applyFill="1" applyBorder="1" applyAlignment="1" applyProtection="1">
      <alignment horizontal="centerContinuous" vertical="center"/>
    </xf>
    <xf numFmtId="0" fontId="31" fillId="0" borderId="0" xfId="40" applyFont="1" applyFill="1" applyBorder="1" applyAlignment="1" applyProtection="1">
      <alignment vertical="center"/>
    </xf>
    <xf numFmtId="0" fontId="31" fillId="0" borderId="18" xfId="40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  <protection locked="0"/>
    </xf>
    <xf numFmtId="0" fontId="65" fillId="44" borderId="83" xfId="0" applyFont="1" applyFill="1" applyBorder="1" applyAlignment="1">
      <alignment horizontal="center" wrapText="1"/>
    </xf>
    <xf numFmtId="0" fontId="68" fillId="0" borderId="83" xfId="0" applyFont="1" applyBorder="1" applyAlignment="1">
      <alignment wrapText="1"/>
    </xf>
    <xf numFmtId="4" fontId="68" fillId="0" borderId="83" xfId="0" applyNumberFormat="1" applyFont="1" applyBorder="1" applyAlignment="1">
      <alignment horizontal="right"/>
    </xf>
    <xf numFmtId="0" fontId="68" fillId="0" borderId="89" xfId="0" applyFont="1" applyBorder="1" applyAlignment="1">
      <alignment wrapText="1"/>
    </xf>
    <xf numFmtId="0" fontId="68" fillId="0" borderId="90" xfId="0" applyFont="1" applyBorder="1" applyAlignment="1">
      <alignment wrapText="1"/>
    </xf>
    <xf numFmtId="4" fontId="68" fillId="0" borderId="90" xfId="0" applyNumberFormat="1" applyFont="1" applyBorder="1" applyAlignment="1">
      <alignment horizontal="right"/>
    </xf>
    <xf numFmtId="2" fontId="68" fillId="0" borderId="90" xfId="0" applyNumberFormat="1" applyFont="1" applyBorder="1" applyAlignment="1">
      <alignment horizontal="right"/>
    </xf>
    <xf numFmtId="4" fontId="65" fillId="0" borderId="11" xfId="0" applyNumberFormat="1" applyFont="1" applyBorder="1" applyAlignment="1">
      <alignment horizontal="right"/>
    </xf>
    <xf numFmtId="2" fontId="68" fillId="0" borderId="11" xfId="0" applyNumberFormat="1" applyFont="1" applyBorder="1" applyAlignment="1">
      <alignment wrapText="1"/>
    </xf>
    <xf numFmtId="0" fontId="68" fillId="44" borderId="28" xfId="0" applyFont="1" applyFill="1" applyBorder="1" applyAlignment="1">
      <alignment horizontal="center" wrapText="1"/>
    </xf>
    <xf numFmtId="0" fontId="65" fillId="44" borderId="91" xfId="0" applyFont="1" applyFill="1" applyBorder="1" applyAlignment="1">
      <alignment horizontal="center" wrapText="1"/>
    </xf>
    <xf numFmtId="0" fontId="65" fillId="44" borderId="92" xfId="0" applyFont="1" applyFill="1" applyBorder="1" applyAlignment="1">
      <alignment horizontal="center" wrapText="1"/>
    </xf>
    <xf numFmtId="0" fontId="68" fillId="0" borderId="29" xfId="0" applyFont="1" applyBorder="1" applyAlignment="1">
      <alignment wrapText="1"/>
    </xf>
    <xf numFmtId="4" fontId="68" fillId="0" borderId="30" xfId="0" applyNumberFormat="1" applyFont="1" applyBorder="1" applyAlignment="1">
      <alignment horizontal="right"/>
    </xf>
    <xf numFmtId="4" fontId="68" fillId="0" borderId="31" xfId="0" applyNumberFormat="1" applyFont="1" applyBorder="1" applyAlignment="1">
      <alignment horizontal="right"/>
    </xf>
    <xf numFmtId="4" fontId="68" fillId="0" borderId="89" xfId="0" applyNumberFormat="1" applyFont="1" applyBorder="1" applyAlignment="1">
      <alignment horizontal="right"/>
    </xf>
    <xf numFmtId="4" fontId="68" fillId="0" borderId="90" xfId="0" applyNumberFormat="1" applyFont="1" applyFill="1" applyBorder="1" applyAlignment="1">
      <alignment horizontal="right"/>
    </xf>
    <xf numFmtId="4" fontId="68" fillId="0" borderId="83" xfId="0" applyNumberFormat="1" applyFont="1" applyFill="1" applyBorder="1" applyAlignment="1">
      <alignment horizontal="right"/>
    </xf>
    <xf numFmtId="4" fontId="47" fillId="0" borderId="0" xfId="0" applyNumberFormat="1" applyFont="1" applyAlignment="1">
      <alignment vertical="center"/>
    </xf>
    <xf numFmtId="4" fontId="48" fillId="0" borderId="0" xfId="0" applyNumberFormat="1" applyFont="1" applyAlignment="1">
      <alignment vertical="center" wrapText="1"/>
    </xf>
    <xf numFmtId="4" fontId="49" fillId="0" borderId="0" xfId="0" applyNumberFormat="1" applyFont="1" applyAlignment="1">
      <alignment vertical="center" wrapText="1"/>
    </xf>
    <xf numFmtId="4" fontId="50" fillId="41" borderId="32" xfId="0" applyNumberFormat="1" applyFont="1" applyFill="1" applyBorder="1" applyAlignment="1">
      <alignment horizontal="center" vertical="center" wrapText="1"/>
    </xf>
    <xf numFmtId="4" fontId="50" fillId="41" borderId="15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50" fillId="0" borderId="28" xfId="0" applyNumberFormat="1" applyFont="1" applyBorder="1" applyAlignment="1">
      <alignment vertical="center"/>
    </xf>
    <xf numFmtId="4" fontId="37" fillId="0" borderId="33" xfId="0" applyNumberFormat="1" applyFont="1" applyFill="1" applyBorder="1" applyAlignment="1">
      <alignment horizontal="left" vertical="center" wrapText="1"/>
    </xf>
    <xf numFmtId="4" fontId="50" fillId="0" borderId="34" xfId="0" applyNumberFormat="1" applyFont="1" applyBorder="1" applyAlignment="1">
      <alignment vertical="center"/>
    </xf>
    <xf numFmtId="4" fontId="50" fillId="0" borderId="19" xfId="0" applyNumberFormat="1" applyFont="1" applyBorder="1" applyAlignment="1">
      <alignment vertical="center"/>
    </xf>
    <xf numFmtId="4" fontId="50" fillId="0" borderId="20" xfId="0" applyNumberFormat="1" applyFont="1" applyBorder="1" applyAlignment="1">
      <alignment vertical="center"/>
    </xf>
    <xf numFmtId="4" fontId="50" fillId="0" borderId="35" xfId="0" applyNumberFormat="1" applyFont="1" applyBorder="1" applyAlignment="1">
      <alignment vertical="center"/>
    </xf>
    <xf numFmtId="4" fontId="50" fillId="0" borderId="36" xfId="0" applyNumberFormat="1" applyFont="1" applyBorder="1" applyAlignment="1">
      <alignment vertical="center"/>
    </xf>
    <xf numFmtId="4" fontId="50" fillId="0" borderId="37" xfId="0" applyNumberFormat="1" applyFont="1" applyBorder="1" applyAlignment="1">
      <alignment vertical="center"/>
    </xf>
    <xf numFmtId="4" fontId="50" fillId="0" borderId="21" xfId="0" applyNumberFormat="1" applyFont="1" applyBorder="1" applyAlignment="1">
      <alignment vertical="center"/>
    </xf>
    <xf numFmtId="4" fontId="50" fillId="0" borderId="22" xfId="0" applyNumberFormat="1" applyFont="1" applyBorder="1" applyAlignment="1">
      <alignment vertical="center"/>
    </xf>
    <xf numFmtId="4" fontId="42" fillId="0" borderId="35" xfId="0" applyNumberFormat="1" applyFont="1" applyBorder="1" applyAlignment="1">
      <alignment vertical="center"/>
    </xf>
    <xf numFmtId="4" fontId="42" fillId="0" borderId="36" xfId="0" applyNumberFormat="1" applyFont="1" applyBorder="1" applyAlignment="1">
      <alignment vertical="center"/>
    </xf>
    <xf numFmtId="4" fontId="42" fillId="0" borderId="37" xfId="0" applyNumberFormat="1" applyFont="1" applyBorder="1" applyAlignment="1">
      <alignment vertical="center"/>
    </xf>
    <xf numFmtId="4" fontId="42" fillId="0" borderId="21" xfId="0" applyNumberFormat="1" applyFont="1" applyBorder="1" applyAlignment="1">
      <alignment vertical="center"/>
    </xf>
    <xf numFmtId="4" fontId="42" fillId="0" borderId="22" xfId="0" applyNumberFormat="1" applyFont="1" applyBorder="1" applyAlignment="1">
      <alignment vertical="center"/>
    </xf>
    <xf numFmtId="4" fontId="42" fillId="0" borderId="38" xfId="0" applyNumberFormat="1" applyFont="1" applyBorder="1" applyAlignment="1">
      <alignment vertical="center"/>
    </xf>
    <xf numFmtId="4" fontId="42" fillId="0" borderId="39" xfId="0" applyNumberFormat="1" applyFont="1" applyBorder="1" applyAlignment="1">
      <alignment vertical="center"/>
    </xf>
    <xf numFmtId="4" fontId="42" fillId="0" borderId="40" xfId="0" applyNumberFormat="1" applyFont="1" applyBorder="1" applyAlignment="1">
      <alignment vertical="center"/>
    </xf>
    <xf numFmtId="4" fontId="42" fillId="0" borderId="41" xfId="0" applyNumberFormat="1" applyFont="1" applyBorder="1" applyAlignment="1">
      <alignment vertical="center"/>
    </xf>
    <xf numFmtId="4" fontId="42" fillId="0" borderId="42" xfId="0" applyNumberFormat="1" applyFont="1" applyBorder="1" applyAlignment="1">
      <alignment vertical="center"/>
    </xf>
    <xf numFmtId="4" fontId="50" fillId="0" borderId="43" xfId="0" applyNumberFormat="1" applyFont="1" applyBorder="1" applyAlignment="1">
      <alignment vertical="center"/>
    </xf>
    <xf numFmtId="4" fontId="50" fillId="41" borderId="44" xfId="0" applyNumberFormat="1" applyFont="1" applyFill="1" applyBorder="1" applyAlignment="1">
      <alignment vertical="center"/>
    </xf>
    <xf numFmtId="4" fontId="50" fillId="41" borderId="15" xfId="0" applyNumberFormat="1" applyFont="1" applyFill="1" applyBorder="1" applyAlignment="1">
      <alignment vertical="center"/>
    </xf>
    <xf numFmtId="4" fontId="50" fillId="0" borderId="45" xfId="0" applyNumberFormat="1" applyFont="1" applyBorder="1" applyAlignment="1">
      <alignment vertical="center"/>
    </xf>
    <xf numFmtId="4" fontId="37" fillId="0" borderId="15" xfId="0" applyNumberFormat="1" applyFont="1" applyFill="1" applyBorder="1" applyAlignment="1">
      <alignment horizontal="left" vertical="center" wrapText="1"/>
    </xf>
    <xf numFmtId="4" fontId="50" fillId="0" borderId="46" xfId="0" applyNumberFormat="1" applyFont="1" applyBorder="1" applyAlignment="1">
      <alignment vertical="center"/>
    </xf>
    <xf numFmtId="4" fontId="50" fillId="0" borderId="47" xfId="0" applyNumberFormat="1" applyFont="1" applyBorder="1" applyAlignment="1">
      <alignment vertical="center"/>
    </xf>
    <xf numFmtId="4" fontId="50" fillId="0" borderId="48" xfId="0" applyNumberFormat="1" applyFont="1" applyBorder="1" applyAlignment="1">
      <alignment vertical="center"/>
    </xf>
    <xf numFmtId="4" fontId="50" fillId="41" borderId="43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50" fillId="0" borderId="19" xfId="0" applyNumberFormat="1" applyFont="1" applyFill="1" applyBorder="1" applyAlignment="1">
      <alignment vertical="center"/>
    </xf>
    <xf numFmtId="4" fontId="50" fillId="0" borderId="21" xfId="0" applyNumberFormat="1" applyFont="1" applyFill="1" applyBorder="1" applyAlignment="1">
      <alignment vertical="center"/>
    </xf>
    <xf numFmtId="3" fontId="42" fillId="0" borderId="21" xfId="0" applyNumberFormat="1" applyFont="1" applyFill="1" applyBorder="1" applyAlignment="1">
      <alignment vertical="center"/>
    </xf>
    <xf numFmtId="3" fontId="42" fillId="0" borderId="41" xfId="0" applyNumberFormat="1" applyFont="1" applyFill="1" applyBorder="1" applyAlignment="1">
      <alignment vertical="center"/>
    </xf>
    <xf numFmtId="4" fontId="50" fillId="0" borderId="47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5" xfId="0" applyNumberFormat="1" applyFont="1" applyFill="1" applyBorder="1" applyAlignment="1" applyProtection="1">
      <alignment horizontal="right" vertical="center" wrapText="1"/>
    </xf>
    <xf numFmtId="4" fontId="50" fillId="43" borderId="15" xfId="0" applyNumberFormat="1" applyFont="1" applyFill="1" applyBorder="1" applyAlignment="1" applyProtection="1">
      <alignment horizontal="center" vertical="center" wrapText="1"/>
      <protection locked="0"/>
    </xf>
    <xf numFmtId="4" fontId="42" fillId="0" borderId="21" xfId="0" applyNumberFormat="1" applyFont="1" applyBorder="1" applyAlignment="1" applyProtection="1">
      <alignment vertical="center" wrapText="1"/>
      <protection locked="0"/>
    </xf>
    <xf numFmtId="4" fontId="32" fillId="43" borderId="3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9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Fill="1" applyBorder="1" applyAlignment="1" applyProtection="1">
      <alignment horizontal="right" vertical="center" wrapText="1"/>
    </xf>
    <xf numFmtId="4" fontId="42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42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0" xfId="0" applyNumberFormat="1" applyFont="1" applyFill="1" applyBorder="1" applyAlignment="1" applyProtection="1">
      <alignment vertical="center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50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49" xfId="0" applyNumberFormat="1" applyFont="1" applyFill="1" applyBorder="1" applyAlignment="1" applyProtection="1">
      <alignment horizontal="center" vertical="center" wrapText="1"/>
      <protection locked="0"/>
    </xf>
    <xf numFmtId="49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19" xfId="0" applyNumberFormat="1" applyFont="1" applyFill="1" applyBorder="1" applyAlignment="1" applyProtection="1">
      <alignment vertical="center"/>
      <protection locked="0"/>
    </xf>
    <xf numFmtId="49" fontId="42" fillId="0" borderId="47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Fill="1" applyBorder="1" applyAlignment="1" applyProtection="1">
      <alignment vertical="center"/>
    </xf>
    <xf numFmtId="4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  <protection locked="0"/>
    </xf>
    <xf numFmtId="49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47" xfId="0" applyNumberFormat="1" applyFont="1" applyFill="1" applyBorder="1" applyAlignment="1" applyProtection="1">
      <alignment vertical="center"/>
      <protection locked="0"/>
    </xf>
    <xf numFmtId="4" fontId="50" fillId="43" borderId="53" xfId="0" applyNumberFormat="1" applyFont="1" applyFill="1" applyBorder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vertical="center"/>
      <protection locked="0"/>
    </xf>
    <xf numFmtId="0" fontId="4" fillId="0" borderId="0" xfId="41" applyFont="1"/>
    <xf numFmtId="49" fontId="50" fillId="0" borderId="47" xfId="0" applyNumberFormat="1" applyFont="1" applyFill="1" applyBorder="1" applyAlignment="1" applyProtection="1">
      <alignment vertical="center"/>
      <protection locked="0"/>
    </xf>
    <xf numFmtId="4" fontId="50" fillId="0" borderId="54" xfId="0" applyNumberFormat="1" applyFont="1" applyFill="1" applyBorder="1" applyAlignment="1" applyProtection="1">
      <alignment vertical="center"/>
      <protection locked="0"/>
    </xf>
    <xf numFmtId="4" fontId="42" fillId="0" borderId="17" xfId="0" applyNumberFormat="1" applyFont="1" applyFill="1" applyBorder="1" applyAlignment="1" applyProtection="1">
      <alignment vertical="center"/>
      <protection locked="0"/>
    </xf>
    <xf numFmtId="4" fontId="42" fillId="0" borderId="52" xfId="0" applyNumberFormat="1" applyFont="1" applyFill="1" applyBorder="1" applyAlignment="1" applyProtection="1">
      <alignment vertical="center"/>
    </xf>
    <xf numFmtId="0" fontId="42" fillId="0" borderId="0" xfId="0" applyNumberFormat="1" applyFont="1" applyAlignment="1" applyProtection="1">
      <alignment horizontal="center" vertical="center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42" fillId="0" borderId="55" xfId="0" applyNumberFormat="1" applyFont="1" applyBorder="1" applyAlignment="1" applyProtection="1">
      <alignment horizontal="right" vertical="center" wrapText="1"/>
      <protection locked="0"/>
    </xf>
    <xf numFmtId="4" fontId="50" fillId="0" borderId="56" xfId="0" applyNumberFormat="1" applyFont="1" applyFill="1" applyBorder="1" applyAlignment="1" applyProtection="1">
      <alignment horizontal="right" vertical="center" wrapText="1"/>
    </xf>
    <xf numFmtId="4" fontId="42" fillId="0" borderId="11" xfId="0" applyNumberFormat="1" applyFont="1" applyBorder="1" applyAlignment="1" applyProtection="1">
      <alignment horizontal="right" vertical="center" wrapText="1"/>
      <protection locked="0"/>
    </xf>
    <xf numFmtId="4" fontId="50" fillId="0" borderId="57" xfId="0" applyNumberFormat="1" applyFont="1" applyFill="1" applyBorder="1" applyAlignment="1" applyProtection="1">
      <alignment horizontal="right" vertical="center" wrapText="1"/>
    </xf>
    <xf numFmtId="4" fontId="42" fillId="0" borderId="30" xfId="0" applyNumberFormat="1" applyFont="1" applyBorder="1" applyAlignment="1" applyProtection="1">
      <alignment horizontal="right" vertical="center" wrapText="1"/>
      <protection locked="0"/>
    </xf>
    <xf numFmtId="4" fontId="50" fillId="0" borderId="58" xfId="0" applyNumberFormat="1" applyFont="1" applyFill="1" applyBorder="1" applyAlignment="1" applyProtection="1">
      <alignment horizontal="right" vertical="center" wrapText="1"/>
    </xf>
    <xf numFmtId="4" fontId="42" fillId="43" borderId="55" xfId="0" applyNumberFormat="1" applyFont="1" applyFill="1" applyBorder="1" applyAlignment="1" applyProtection="1">
      <alignment horizontal="right" vertical="center" wrapText="1"/>
      <protection locked="0"/>
    </xf>
    <xf numFmtId="4" fontId="50" fillId="43" borderId="59" xfId="0" applyNumberFormat="1" applyFont="1" applyFill="1" applyBorder="1" applyAlignment="1" applyProtection="1">
      <alignment horizontal="right" vertical="center" wrapText="1"/>
    </xf>
    <xf numFmtId="165" fontId="51" fillId="0" borderId="11" xfId="0" applyNumberFormat="1" applyFont="1" applyBorder="1" applyAlignment="1" applyProtection="1">
      <alignment horizontal="right" vertical="center" wrapText="1"/>
      <protection locked="0"/>
    </xf>
    <xf numFmtId="4" fontId="51" fillId="0" borderId="11" xfId="0" applyNumberFormat="1" applyFont="1" applyBorder="1" applyAlignment="1" applyProtection="1">
      <alignment horizontal="right" vertical="center" wrapText="1"/>
      <protection locked="0"/>
    </xf>
    <xf numFmtId="165" fontId="51" fillId="0" borderId="30" xfId="0" applyNumberFormat="1" applyFont="1" applyBorder="1" applyAlignment="1" applyProtection="1">
      <alignment horizontal="right" vertical="center" wrapText="1"/>
      <protection locked="0"/>
    </xf>
    <xf numFmtId="4" fontId="50" fillId="41" borderId="60" xfId="0" applyNumberFormat="1" applyFont="1" applyFill="1" applyBorder="1" applyAlignment="1" applyProtection="1">
      <alignment horizontal="right" vertical="center" wrapText="1"/>
    </xf>
    <xf numFmtId="4" fontId="37" fillId="41" borderId="15" xfId="0" applyNumberFormat="1" applyFont="1" applyFill="1" applyBorder="1" applyAlignment="1">
      <alignment horizontal="center" vertical="center" wrapText="1"/>
    </xf>
    <xf numFmtId="4" fontId="42" fillId="0" borderId="34" xfId="0" applyNumberFormat="1" applyFont="1" applyFill="1" applyBorder="1" applyAlignment="1">
      <alignment horizontal="right" vertical="center" wrapText="1"/>
    </xf>
    <xf numFmtId="4" fontId="42" fillId="0" borderId="19" xfId="0" applyNumberFormat="1" applyFont="1" applyFill="1" applyBorder="1" applyAlignment="1">
      <alignment horizontal="right" vertical="center" wrapText="1"/>
    </xf>
    <xf numFmtId="4" fontId="42" fillId="0" borderId="47" xfId="0" applyNumberFormat="1" applyFont="1" applyFill="1" applyBorder="1" applyAlignment="1">
      <alignment horizontal="right" vertical="center" wrapText="1"/>
    </xf>
    <xf numFmtId="4" fontId="50" fillId="41" borderId="14" xfId="0" applyNumberFormat="1" applyFont="1" applyFill="1" applyBorder="1" applyAlignment="1">
      <alignment horizontal="right" vertical="center" wrapText="1"/>
    </xf>
    <xf numFmtId="4" fontId="50" fillId="41" borderId="15" xfId="0" applyNumberFormat="1" applyFont="1" applyFill="1" applyBorder="1" applyAlignment="1">
      <alignment horizontal="right" vertical="center" wrapText="1"/>
    </xf>
    <xf numFmtId="4" fontId="56" fillId="0" borderId="0" xfId="0" applyNumberFormat="1" applyFont="1" applyAlignment="1">
      <alignment horizontal="center" vertical="center" wrapText="1"/>
    </xf>
    <xf numFmtId="4" fontId="37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5" xfId="0" applyNumberFormat="1" applyFont="1" applyFill="1" applyBorder="1" applyAlignment="1" applyProtection="1">
      <alignment horizontal="right" vertical="center" wrapText="1"/>
    </xf>
    <xf numFmtId="4" fontId="42" fillId="0" borderId="46" xfId="0" applyNumberFormat="1" applyFont="1" applyBorder="1" applyAlignment="1" applyProtection="1">
      <alignment horizontal="right" vertical="center" wrapText="1"/>
      <protection locked="0"/>
    </xf>
    <xf numFmtId="4" fontId="42" fillId="0" borderId="47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 wrapText="1"/>
      <protection locked="0"/>
    </xf>
    <xf numFmtId="4" fontId="50" fillId="41" borderId="32" xfId="0" applyNumberFormat="1" applyFont="1" applyFill="1" applyBorder="1" applyAlignment="1" applyProtection="1">
      <alignment horizontal="right" vertical="center" wrapText="1"/>
    </xf>
    <xf numFmtId="4" fontId="46" fillId="0" borderId="0" xfId="0" applyNumberFormat="1" applyFont="1" applyAlignment="1">
      <alignment horizontal="left" vertical="center"/>
    </xf>
    <xf numFmtId="4" fontId="42" fillId="0" borderId="18" xfId="0" applyNumberFormat="1" applyFont="1" applyBorder="1" applyAlignment="1" applyProtection="1">
      <alignment vertical="center"/>
      <protection locked="0"/>
    </xf>
    <xf numFmtId="4" fontId="42" fillId="0" borderId="0" xfId="0" applyNumberFormat="1" applyFont="1" applyAlignment="1">
      <alignment vertical="center"/>
    </xf>
    <xf numFmtId="4" fontId="42" fillId="0" borderId="26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Fill="1" applyBorder="1" applyAlignment="1">
      <alignment vertical="center"/>
    </xf>
    <xf numFmtId="4" fontId="57" fillId="0" borderId="0" xfId="0" applyNumberFormat="1" applyFont="1" applyFill="1" applyBorder="1" applyAlignment="1">
      <alignment vertical="center"/>
    </xf>
    <xf numFmtId="4" fontId="37" fillId="43" borderId="61" xfId="0" applyNumberFormat="1" applyFont="1" applyFill="1" applyBorder="1" applyAlignment="1">
      <alignment horizontal="left" vertical="center" wrapText="1"/>
    </xf>
    <xf numFmtId="4" fontId="37" fillId="43" borderId="15" xfId="0" applyNumberFormat="1" applyFont="1" applyFill="1" applyBorder="1" applyAlignment="1">
      <alignment horizontal="center" vertical="center" wrapText="1"/>
    </xf>
    <xf numFmtId="4" fontId="42" fillId="0" borderId="47" xfId="0" applyNumberFormat="1" applyFont="1" applyFill="1" applyBorder="1" applyAlignment="1">
      <alignment vertical="center"/>
    </xf>
    <xf numFmtId="4" fontId="42" fillId="0" borderId="46" xfId="0" applyNumberFormat="1" applyFont="1" applyFill="1" applyBorder="1" applyAlignment="1">
      <alignment vertical="center"/>
    </xf>
    <xf numFmtId="4" fontId="42" fillId="0" borderId="21" xfId="0" applyNumberFormat="1" applyFont="1" applyFill="1" applyBorder="1" applyAlignment="1">
      <alignment vertical="center"/>
    </xf>
    <xf numFmtId="4" fontId="42" fillId="0" borderId="37" xfId="0" applyNumberFormat="1" applyFont="1" applyFill="1" applyBorder="1" applyAlignment="1">
      <alignment vertical="center"/>
    </xf>
    <xf numFmtId="4" fontId="50" fillId="41" borderId="53" xfId="0" applyNumberFormat="1" applyFont="1" applyFill="1" applyBorder="1" applyAlignment="1">
      <alignment horizontal="left" vertical="center"/>
    </xf>
    <xf numFmtId="4" fontId="50" fillId="41" borderId="53" xfId="0" applyNumberFormat="1" applyFont="1" applyFill="1" applyBorder="1" applyAlignment="1">
      <alignment vertical="center"/>
    </xf>
    <xf numFmtId="4" fontId="47" fillId="0" borderId="0" xfId="0" applyNumberFormat="1" applyFont="1" applyAlignment="1">
      <alignment horizontal="justify" vertical="center"/>
    </xf>
    <xf numFmtId="4" fontId="42" fillId="0" borderId="34" xfId="0" applyNumberFormat="1" applyFont="1" applyBorder="1" applyAlignment="1" applyProtection="1">
      <alignment horizontal="right" vertical="center"/>
      <protection locked="0"/>
    </xf>
    <xf numFmtId="4" fontId="42" fillId="0" borderId="19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/>
      <protection locked="0"/>
    </xf>
    <xf numFmtId="4" fontId="51" fillId="0" borderId="37" xfId="0" applyNumberFormat="1" applyFont="1" applyBorder="1" applyAlignment="1" applyProtection="1">
      <alignment horizontal="right" vertical="center"/>
      <protection locked="0"/>
    </xf>
    <xf numFmtId="4" fontId="51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40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 wrapText="1"/>
      <protection locked="0"/>
    </xf>
    <xf numFmtId="4" fontId="50" fillId="41" borderId="15" xfId="0" applyNumberFormat="1" applyFont="1" applyFill="1" applyBorder="1" applyAlignment="1" applyProtection="1">
      <alignment horizontal="right" vertical="center"/>
    </xf>
    <xf numFmtId="4" fontId="50" fillId="0" borderId="62" xfId="0" applyNumberFormat="1" applyFont="1" applyBorder="1" applyAlignment="1" applyProtection="1">
      <alignment horizontal="right" vertical="center" wrapText="1"/>
      <protection locked="0"/>
    </xf>
    <xf numFmtId="4" fontId="50" fillId="0" borderId="49" xfId="0" applyNumberFormat="1" applyFont="1" applyFill="1" applyBorder="1" applyAlignment="1" applyProtection="1">
      <alignment horizontal="right" vertical="center" wrapText="1"/>
    </xf>
    <xf numFmtId="165" fontId="51" fillId="0" borderId="55" xfId="0" applyNumberFormat="1" applyFont="1" applyBorder="1" applyAlignment="1" applyProtection="1">
      <alignment horizontal="right" vertical="center" wrapText="1"/>
      <protection locked="0"/>
    </xf>
    <xf numFmtId="165" fontId="51" fillId="0" borderId="48" xfId="0" applyNumberFormat="1" applyFont="1" applyBorder="1" applyAlignment="1" applyProtection="1">
      <alignment horizontal="right" vertical="center" wrapText="1"/>
      <protection locked="0"/>
    </xf>
    <xf numFmtId="165" fontId="51" fillId="0" borderId="63" xfId="0" applyNumberFormat="1" applyFont="1" applyBorder="1" applyAlignment="1" applyProtection="1">
      <alignment horizontal="right" vertical="center" wrapText="1"/>
      <protection locked="0"/>
    </xf>
    <xf numFmtId="165" fontId="51" fillId="0" borderId="22" xfId="0" applyNumberFormat="1" applyFont="1" applyBorder="1" applyAlignment="1" applyProtection="1">
      <alignment horizontal="right"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</xf>
    <xf numFmtId="0" fontId="69" fillId="0" borderId="0" xfId="0" applyFont="1" applyAlignment="1">
      <alignment horizontal="left"/>
    </xf>
    <xf numFmtId="4" fontId="48" fillId="0" borderId="0" xfId="0" applyNumberFormat="1" applyFont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horizontal="right" vertical="center"/>
    </xf>
    <xf numFmtId="4" fontId="42" fillId="0" borderId="46" xfId="0" applyNumberFormat="1" applyFont="1" applyFill="1" applyBorder="1" applyAlignment="1" applyProtection="1">
      <alignment horizontal="right" vertical="center"/>
      <protection locked="0"/>
    </xf>
    <xf numFmtId="4" fontId="42" fillId="0" borderId="47" xfId="0" applyNumberFormat="1" applyFont="1" applyFill="1" applyBorder="1" applyAlignment="1" applyProtection="1">
      <alignment horizontal="right" vertical="center"/>
      <protection locked="0"/>
    </xf>
    <xf numFmtId="4" fontId="42" fillId="0" borderId="37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/>
      <protection locked="0"/>
    </xf>
    <xf numFmtId="4" fontId="42" fillId="0" borderId="64" xfId="0" applyNumberFormat="1" applyFont="1" applyBorder="1" applyAlignment="1" applyProtection="1">
      <alignment horizontal="right" vertical="center"/>
      <protection locked="0"/>
    </xf>
    <xf numFmtId="4" fontId="42" fillId="0" borderId="25" xfId="0" applyNumberFormat="1" applyFont="1" applyBorder="1" applyAlignment="1" applyProtection="1">
      <alignment horizontal="right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6" xfId="0" applyNumberFormat="1" applyFont="1" applyFill="1" applyBorder="1" applyAlignment="1" applyProtection="1">
      <alignment horizontal="right" vertical="center"/>
    </xf>
    <xf numFmtId="4" fontId="50" fillId="43" borderId="16" xfId="0" applyNumberFormat="1" applyFont="1" applyFill="1" applyBorder="1" applyAlignment="1" applyProtection="1">
      <alignment vertical="center"/>
      <protection locked="0"/>
    </xf>
    <xf numFmtId="4" fontId="50" fillId="0" borderId="46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Border="1" applyAlignment="1" applyProtection="1">
      <alignment vertical="center"/>
      <protection locked="0"/>
    </xf>
    <xf numFmtId="4" fontId="51" fillId="0" borderId="47" xfId="0" applyNumberFormat="1" applyFont="1" applyBorder="1" applyAlignment="1" applyProtection="1">
      <alignment vertical="center"/>
      <protection locked="0"/>
    </xf>
    <xf numFmtId="4" fontId="51" fillId="0" borderId="48" xfId="0" applyNumberFormat="1" applyFont="1" applyBorder="1" applyAlignment="1" applyProtection="1">
      <alignment vertical="center"/>
      <protection locked="0"/>
    </xf>
    <xf numFmtId="4" fontId="50" fillId="0" borderId="48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horizontal="right" vertical="center"/>
      <protection locked="0"/>
    </xf>
    <xf numFmtId="4" fontId="51" fillId="0" borderId="22" xfId="0" applyNumberFormat="1" applyFont="1" applyBorder="1" applyAlignment="1" applyProtection="1">
      <alignment horizontal="right" vertical="center"/>
      <protection locked="0"/>
    </xf>
    <xf numFmtId="4" fontId="50" fillId="43" borderId="15" xfId="0" applyNumberFormat="1" applyFont="1" applyFill="1" applyBorder="1" applyAlignment="1" applyProtection="1">
      <alignment vertical="center"/>
    </xf>
    <xf numFmtId="4" fontId="70" fillId="44" borderId="93" xfId="0" applyNumberFormat="1" applyFont="1" applyFill="1" applyBorder="1" applyAlignment="1">
      <alignment horizontal="right"/>
    </xf>
    <xf numFmtId="4" fontId="70" fillId="45" borderId="93" xfId="0" applyNumberFormat="1" applyFont="1" applyFill="1" applyBorder="1" applyAlignment="1">
      <alignment horizontal="right"/>
    </xf>
    <xf numFmtId="4" fontId="71" fillId="0" borderId="93" xfId="0" applyNumberFormat="1" applyFont="1" applyBorder="1" applyAlignment="1">
      <alignment horizontal="right"/>
    </xf>
    <xf numFmtId="2" fontId="71" fillId="0" borderId="93" xfId="0" applyNumberFormat="1" applyFont="1" applyBorder="1" applyAlignment="1">
      <alignment horizontal="right"/>
    </xf>
    <xf numFmtId="4" fontId="71" fillId="0" borderId="94" xfId="0" applyNumberFormat="1" applyFont="1" applyBorder="1" applyAlignment="1">
      <alignment horizontal="right"/>
    </xf>
    <xf numFmtId="4" fontId="70" fillId="45" borderId="95" xfId="0" applyNumberFormat="1" applyFont="1" applyFill="1" applyBorder="1" applyAlignment="1">
      <alignment horizontal="right"/>
    </xf>
    <xf numFmtId="4" fontId="70" fillId="0" borderId="93" xfId="0" applyNumberFormat="1" applyFont="1" applyFill="1" applyBorder="1" applyAlignment="1">
      <alignment horizontal="right"/>
    </xf>
    <xf numFmtId="4" fontId="71" fillId="0" borderId="93" xfId="0" applyNumberFormat="1" applyFont="1" applyFill="1" applyBorder="1" applyAlignment="1">
      <alignment horizontal="right"/>
    </xf>
    <xf numFmtId="4" fontId="70" fillId="44" borderId="96" xfId="0" applyNumberFormat="1" applyFont="1" applyFill="1" applyBorder="1" applyAlignment="1">
      <alignment horizontal="right"/>
    </xf>
    <xf numFmtId="4" fontId="37" fillId="43" borderId="32" xfId="0" applyNumberFormat="1" applyFont="1" applyFill="1" applyBorder="1" applyAlignment="1">
      <alignment horizontal="center" vertical="center" wrapText="1"/>
    </xf>
    <xf numFmtId="4" fontId="37" fillId="41" borderId="32" xfId="0" applyNumberFormat="1" applyFont="1" applyFill="1" applyBorder="1" applyAlignment="1" applyProtection="1">
      <alignment horizontal="right" vertical="center" wrapText="1"/>
    </xf>
    <xf numFmtId="4" fontId="50" fillId="41" borderId="16" xfId="0" applyNumberFormat="1" applyFont="1" applyFill="1" applyBorder="1" applyAlignment="1" applyProtection="1">
      <alignment horizontal="right" vertical="center" wrapText="1"/>
    </xf>
    <xf numFmtId="4" fontId="42" fillId="0" borderId="52" xfId="0" applyNumberFormat="1" applyFont="1" applyFill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>
      <alignment horizontal="left" vertical="center" wrapText="1"/>
    </xf>
    <xf numFmtId="4" fontId="50" fillId="43" borderId="15" xfId="0" applyNumberFormat="1" applyFont="1" applyFill="1" applyBorder="1" applyAlignment="1">
      <alignment horizontal="center" vertical="center" wrapText="1"/>
    </xf>
    <xf numFmtId="4" fontId="50" fillId="43" borderId="3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4" fontId="42" fillId="0" borderId="0" xfId="0" applyNumberFormat="1" applyFont="1" applyAlignment="1">
      <alignment horizontal="justify" vertical="center"/>
    </xf>
    <xf numFmtId="4" fontId="42" fillId="0" borderId="65" xfId="0" applyNumberFormat="1" applyFont="1" applyBorder="1" applyAlignment="1">
      <alignment vertical="center" wrapText="1"/>
    </xf>
    <xf numFmtId="4" fontId="42" fillId="0" borderId="66" xfId="0" applyNumberFormat="1" applyFont="1" applyBorder="1" applyAlignment="1">
      <alignment vertical="center" wrapText="1"/>
    </xf>
    <xf numFmtId="4" fontId="50" fillId="43" borderId="53" xfId="0" applyNumberFormat="1" applyFont="1" applyFill="1" applyBorder="1" applyAlignment="1">
      <alignment horizontal="left" vertical="center"/>
    </xf>
    <xf numFmtId="4" fontId="50" fillId="43" borderId="32" xfId="0" applyNumberFormat="1" applyFont="1" applyFill="1" applyBorder="1" applyAlignment="1">
      <alignment horizontal="left" vertical="center"/>
    </xf>
    <xf numFmtId="4" fontId="50" fillId="43" borderId="16" xfId="0" applyNumberFormat="1" applyFont="1" applyFill="1" applyBorder="1" applyAlignment="1">
      <alignment horizontal="lef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4" xfId="0" applyNumberFormat="1" applyFont="1" applyBorder="1" applyAlignment="1">
      <alignment horizontal="right" vertical="center"/>
    </xf>
    <xf numFmtId="4" fontId="50" fillId="0" borderId="0" xfId="0" applyNumberFormat="1" applyFont="1" applyFill="1" applyBorder="1" applyAlignment="1">
      <alignment horizontal="center" vertical="center"/>
    </xf>
    <xf numFmtId="4" fontId="50" fillId="0" borderId="0" xfId="0" applyNumberFormat="1" applyFont="1" applyFill="1" applyBorder="1" applyAlignment="1">
      <alignment horizontal="left" vertical="center"/>
    </xf>
    <xf numFmtId="4" fontId="42" fillId="0" borderId="0" xfId="0" applyNumberFormat="1" applyFont="1" applyFill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68" fillId="0" borderId="84" xfId="0" applyNumberFormat="1" applyFont="1" applyBorder="1" applyAlignment="1">
      <alignment horizontal="right"/>
    </xf>
    <xf numFmtId="4" fontId="68" fillId="0" borderId="97" xfId="0" applyNumberFormat="1" applyFont="1" applyBorder="1" applyAlignment="1">
      <alignment horizontal="right"/>
    </xf>
    <xf numFmtId="4" fontId="68" fillId="0" borderId="98" xfId="0" applyNumberFormat="1" applyFont="1" applyFill="1" applyBorder="1" applyAlignment="1">
      <alignment horizontal="right"/>
    </xf>
    <xf numFmtId="4" fontId="68" fillId="0" borderId="84" xfId="0" applyNumberFormat="1" applyFont="1" applyFill="1" applyBorder="1" applyAlignment="1">
      <alignment horizontal="right"/>
    </xf>
    <xf numFmtId="4" fontId="31" fillId="0" borderId="0" xfId="0" applyNumberFormat="1" applyFont="1" applyBorder="1" applyAlignment="1">
      <alignment horizontal="left" vertical="center"/>
    </xf>
    <xf numFmtId="4" fontId="31" fillId="0" borderId="0" xfId="0" applyNumberFormat="1" applyFont="1" applyBorder="1" applyAlignment="1">
      <alignment vertical="center"/>
    </xf>
    <xf numFmtId="4" fontId="31" fillId="0" borderId="34" xfId="0" applyNumberFormat="1" applyFont="1" applyFill="1" applyBorder="1" applyAlignment="1">
      <alignment horizontal="right" vertical="center" wrapText="1"/>
    </xf>
    <xf numFmtId="4" fontId="31" fillId="0" borderId="19" xfId="0" applyNumberFormat="1" applyFont="1" applyFill="1" applyBorder="1" applyAlignment="1">
      <alignment horizontal="right" vertical="center" wrapText="1"/>
    </xf>
    <xf numFmtId="4" fontId="31" fillId="0" borderId="46" xfId="0" applyNumberFormat="1" applyFont="1" applyFill="1" applyBorder="1" applyAlignment="1">
      <alignment horizontal="right" vertical="center" wrapText="1"/>
    </xf>
    <xf numFmtId="4" fontId="31" fillId="0" borderId="47" xfId="0" applyNumberFormat="1" applyFont="1" applyFill="1" applyBorder="1" applyAlignment="1">
      <alignment horizontal="right" vertical="center" wrapText="1"/>
    </xf>
    <xf numFmtId="4" fontId="31" fillId="0" borderId="40" xfId="0" applyNumberFormat="1" applyFont="1" applyFill="1" applyBorder="1" applyAlignment="1">
      <alignment horizontal="right" vertical="center" wrapText="1"/>
    </xf>
    <xf numFmtId="4" fontId="31" fillId="0" borderId="41" xfId="0" applyNumberFormat="1" applyFont="1" applyFill="1" applyBorder="1" applyAlignment="1">
      <alignment horizontal="right" vertical="center" wrapText="1"/>
    </xf>
    <xf numFmtId="4" fontId="31" fillId="0" borderId="64" xfId="0" applyNumberFormat="1" applyFont="1" applyFill="1" applyBorder="1" applyAlignment="1">
      <alignment horizontal="right" vertical="center" wrapText="1"/>
    </xf>
    <xf numFmtId="4" fontId="31" fillId="0" borderId="25" xfId="0" applyNumberFormat="1" applyFont="1" applyFill="1" applyBorder="1" applyAlignment="1">
      <alignment horizontal="right" vertical="center" wrapText="1"/>
    </xf>
    <xf numFmtId="4" fontId="37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/>
    </xf>
    <xf numFmtId="4" fontId="42" fillId="0" borderId="47" xfId="0" applyNumberFormat="1" applyFont="1" applyBorder="1" applyAlignment="1" applyProtection="1">
      <alignment vertical="center"/>
      <protection locked="0"/>
    </xf>
    <xf numFmtId="4" fontId="42" fillId="0" borderId="48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Border="1" applyAlignment="1" applyProtection="1">
      <alignment vertical="center"/>
      <protection locked="0"/>
    </xf>
    <xf numFmtId="4" fontId="42" fillId="0" borderId="22" xfId="0" applyNumberFormat="1" applyFont="1" applyBorder="1" applyAlignment="1" applyProtection="1">
      <alignment vertical="center"/>
      <protection locked="0"/>
    </xf>
    <xf numFmtId="4" fontId="50" fillId="0" borderId="15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vertical="center"/>
      <protection locked="0"/>
    </xf>
    <xf numFmtId="4" fontId="51" fillId="0" borderId="22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 applyProtection="1">
      <alignment vertical="center"/>
    </xf>
    <xf numFmtId="4" fontId="42" fillId="0" borderId="37" xfId="0" applyNumberFormat="1" applyFont="1" applyFill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/>
    </xf>
    <xf numFmtId="4" fontId="50" fillId="0" borderId="0" xfId="0" applyNumberFormat="1" applyFont="1" applyFill="1" applyBorder="1" applyAlignment="1" applyProtection="1">
      <alignment vertical="center"/>
      <protection locked="0"/>
    </xf>
    <xf numFmtId="4" fontId="42" fillId="0" borderId="0" xfId="0" applyNumberFormat="1" applyFont="1" applyFill="1" applyBorder="1" applyAlignment="1" applyProtection="1">
      <alignment vertical="center"/>
    </xf>
    <xf numFmtId="4" fontId="51" fillId="0" borderId="0" xfId="0" applyNumberFormat="1" applyFont="1" applyFill="1" applyBorder="1" applyAlignment="1" applyProtection="1">
      <alignment vertical="center"/>
      <protection locked="0"/>
    </xf>
    <xf numFmtId="4" fontId="60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60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59" fillId="0" borderId="15" xfId="0" applyNumberFormat="1" applyFont="1" applyFill="1" applyBorder="1" applyAlignment="1" applyProtection="1">
      <alignment vertical="center"/>
    </xf>
    <xf numFmtId="4" fontId="47" fillId="0" borderId="47" xfId="0" applyNumberFormat="1" applyFont="1" applyBorder="1" applyAlignment="1" applyProtection="1">
      <alignment vertical="center"/>
      <protection locked="0"/>
    </xf>
    <xf numFmtId="4" fontId="47" fillId="0" borderId="48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7" fillId="0" borderId="21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Border="1" applyAlignment="1" applyProtection="1">
      <alignment vertical="center"/>
      <protection locked="0"/>
    </xf>
    <xf numFmtId="4" fontId="47" fillId="0" borderId="61" xfId="0" applyNumberFormat="1" applyFont="1" applyBorder="1" applyAlignment="1" applyProtection="1">
      <alignment vertical="center"/>
      <protection locked="0"/>
    </xf>
    <xf numFmtId="4" fontId="47" fillId="0" borderId="13" xfId="0" applyNumberFormat="1" applyFont="1" applyBorder="1" applyAlignment="1" applyProtection="1">
      <alignment vertical="center"/>
      <protection locked="0"/>
    </xf>
    <xf numFmtId="4" fontId="59" fillId="0" borderId="15" xfId="0" applyNumberFormat="1" applyFont="1" applyBorder="1" applyAlignment="1" applyProtection="1">
      <alignment vertical="center"/>
      <protection locked="0"/>
    </xf>
    <xf numFmtId="4" fontId="59" fillId="0" borderId="16" xfId="0" applyNumberFormat="1" applyFont="1" applyBorder="1" applyAlignment="1" applyProtection="1">
      <alignment vertical="center"/>
      <protection locked="0"/>
    </xf>
    <xf numFmtId="4" fontId="59" fillId="0" borderId="17" xfId="0" applyNumberFormat="1" applyFont="1" applyBorder="1" applyAlignment="1" applyProtection="1">
      <alignment vertical="center"/>
      <protection locked="0"/>
    </xf>
    <xf numFmtId="4" fontId="59" fillId="0" borderId="18" xfId="0" applyNumberFormat="1" applyFont="1" applyBorder="1" applyAlignment="1" applyProtection="1">
      <alignment vertical="center"/>
      <protection locked="0"/>
    </xf>
    <xf numFmtId="4" fontId="47" fillId="0" borderId="47" xfId="0" applyNumberFormat="1" applyFont="1" applyFill="1" applyBorder="1" applyAlignment="1" applyProtection="1">
      <alignment vertical="center"/>
    </xf>
    <xf numFmtId="4" fontId="55" fillId="0" borderId="21" xfId="0" applyNumberFormat="1" applyFont="1" applyBorder="1" applyAlignment="1" applyProtection="1">
      <alignment vertical="center"/>
      <protection locked="0"/>
    </xf>
    <xf numFmtId="4" fontId="55" fillId="0" borderId="22" xfId="0" applyNumberFormat="1" applyFont="1" applyBorder="1" applyAlignment="1" applyProtection="1">
      <alignment vertical="center"/>
      <protection locked="0"/>
    </xf>
    <xf numFmtId="4" fontId="47" fillId="0" borderId="21" xfId="0" applyNumberFormat="1" applyFont="1" applyFill="1" applyBorder="1" applyAlignment="1" applyProtection="1">
      <alignment vertical="center"/>
    </xf>
    <xf numFmtId="4" fontId="47" fillId="0" borderId="21" xfId="0" applyNumberFormat="1" applyFont="1" applyFill="1" applyBorder="1" applyAlignment="1" applyProtection="1">
      <alignment vertical="center"/>
      <protection locked="0"/>
    </xf>
    <xf numFmtId="4" fontId="59" fillId="43" borderId="15" xfId="0" applyNumberFormat="1" applyFont="1" applyFill="1" applyBorder="1" applyAlignment="1" applyProtection="1">
      <alignment vertical="center"/>
    </xf>
    <xf numFmtId="4" fontId="42" fillId="0" borderId="41" xfId="0" applyNumberFormat="1" applyFont="1" applyBorder="1" applyAlignment="1" applyProtection="1">
      <alignment vertical="center"/>
      <protection locked="0"/>
    </xf>
    <xf numFmtId="4" fontId="42" fillId="0" borderId="42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Border="1" applyAlignment="1" applyProtection="1">
      <alignment vertical="center"/>
      <protection locked="0"/>
    </xf>
    <xf numFmtId="4" fontId="51" fillId="0" borderId="19" xfId="0" applyNumberFormat="1" applyFont="1" applyBorder="1" applyAlignment="1" applyProtection="1">
      <alignment vertical="center"/>
      <protection locked="0"/>
    </xf>
    <xf numFmtId="4" fontId="51" fillId="0" borderId="20" xfId="0" applyNumberFormat="1" applyFont="1" applyBorder="1" applyAlignment="1" applyProtection="1">
      <alignment vertical="center"/>
      <protection locked="0"/>
    </xf>
    <xf numFmtId="4" fontId="51" fillId="0" borderId="25" xfId="0" applyNumberFormat="1" applyFont="1" applyBorder="1" applyAlignment="1" applyProtection="1">
      <alignment vertical="center"/>
      <protection locked="0"/>
    </xf>
    <xf numFmtId="4" fontId="51" fillId="0" borderId="26" xfId="0" applyNumberFormat="1" applyFont="1" applyBorder="1" applyAlignment="1" applyProtection="1">
      <alignment vertical="center"/>
      <protection locked="0"/>
    </xf>
    <xf numFmtId="4" fontId="42" fillId="0" borderId="16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Fill="1" applyBorder="1" applyAlignment="1" applyProtection="1">
      <alignment vertical="center"/>
    </xf>
    <xf numFmtId="4" fontId="53" fillId="0" borderId="19" xfId="0" applyNumberFormat="1" applyFont="1" applyFill="1" applyBorder="1" applyAlignment="1" applyProtection="1">
      <alignment vertical="center"/>
      <protection locked="0"/>
    </xf>
    <xf numFmtId="4" fontId="51" fillId="0" borderId="19" xfId="0" applyNumberFormat="1" applyFont="1" applyFill="1" applyBorder="1" applyAlignment="1" applyProtection="1">
      <alignment vertical="center"/>
    </xf>
    <xf numFmtId="4" fontId="53" fillId="0" borderId="21" xfId="0" applyNumberFormat="1" applyFont="1" applyFill="1" applyBorder="1" applyAlignment="1" applyProtection="1">
      <alignment vertical="center"/>
      <protection locked="0"/>
    </xf>
    <xf numFmtId="4" fontId="51" fillId="0" borderId="21" xfId="0" applyNumberFormat="1" applyFont="1" applyFill="1" applyBorder="1" applyAlignment="1" applyProtection="1">
      <alignment vertical="center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1" fillId="0" borderId="41" xfId="0" applyNumberFormat="1" applyFont="1" applyBorder="1" applyAlignment="1" applyProtection="1">
      <alignment vertical="center"/>
      <protection locked="0"/>
    </xf>
    <xf numFmtId="4" fontId="51" fillId="0" borderId="42" xfId="0" applyNumberFormat="1" applyFont="1" applyBorder="1" applyAlignment="1" applyProtection="1">
      <alignment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</xf>
    <xf numFmtId="4" fontId="42" fillId="0" borderId="25" xfId="0" applyNumberFormat="1" applyFont="1" applyBorder="1" applyAlignment="1" applyProtection="1">
      <alignment vertical="center"/>
      <protection locked="0"/>
    </xf>
    <xf numFmtId="4" fontId="50" fillId="42" borderId="15" xfId="0" applyNumberFormat="1" applyFont="1" applyFill="1" applyBorder="1" applyAlignment="1" applyProtection="1">
      <alignment horizontal="right" vertical="center"/>
    </xf>
    <xf numFmtId="4" fontId="42" fillId="0" borderId="19" xfId="0" applyNumberFormat="1" applyFont="1" applyBorder="1" applyAlignment="1" applyProtection="1">
      <alignment vertical="center"/>
      <protection locked="0"/>
    </xf>
    <xf numFmtId="4" fontId="42" fillId="0" borderId="20" xfId="0" applyNumberFormat="1" applyFont="1" applyBorder="1" applyAlignment="1" applyProtection="1">
      <alignment vertical="center"/>
      <protection locked="0"/>
    </xf>
    <xf numFmtId="4" fontId="42" fillId="0" borderId="17" xfId="0" applyNumberFormat="1" applyFont="1" applyBorder="1" applyAlignment="1" applyProtection="1">
      <alignment vertical="center"/>
      <protection locked="0"/>
    </xf>
    <xf numFmtId="4" fontId="47" fillId="0" borderId="0" xfId="0" applyNumberFormat="1" applyFont="1" applyAlignment="1" applyProtection="1">
      <alignment vertical="center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42" fillId="0" borderId="26" xfId="0" applyNumberFormat="1" applyFont="1" applyBorder="1" applyAlignment="1" applyProtection="1">
      <alignment vertical="center"/>
      <protection locked="0"/>
    </xf>
    <xf numFmtId="4" fontId="53" fillId="0" borderId="54" xfId="0" applyNumberFormat="1" applyFont="1" applyFill="1" applyBorder="1" applyAlignment="1" applyProtection="1">
      <alignment vertical="center"/>
      <protection locked="0"/>
    </xf>
    <xf numFmtId="4" fontId="53" fillId="0" borderId="25" xfId="0" applyNumberFormat="1" applyFont="1" applyFill="1" applyBorder="1" applyAlignment="1" applyProtection="1">
      <alignment vertical="center"/>
      <protection locked="0"/>
    </xf>
    <xf numFmtId="4" fontId="53" fillId="0" borderId="36" xfId="0" applyNumberFormat="1" applyFont="1" applyFill="1" applyBorder="1" applyAlignment="1" applyProtection="1">
      <alignment vertical="center"/>
      <protection locked="0"/>
    </xf>
    <xf numFmtId="0" fontId="67" fillId="0" borderId="31" xfId="0" applyFont="1" applyBorder="1"/>
    <xf numFmtId="0" fontId="67" fillId="0" borderId="25" xfId="0" applyFont="1" applyBorder="1"/>
    <xf numFmtId="0" fontId="42" fillId="0" borderId="0" xfId="0" applyNumberFormat="1" applyFont="1" applyAlignment="1">
      <alignment vertical="center"/>
    </xf>
    <xf numFmtId="4" fontId="50" fillId="41" borderId="53" xfId="0" applyNumberFormat="1" applyFont="1" applyFill="1" applyBorder="1" applyAlignment="1">
      <alignment horizontal="center" vertical="center"/>
    </xf>
    <xf numFmtId="4" fontId="50" fillId="41" borderId="15" xfId="0" applyNumberFormat="1" applyFont="1" applyFill="1" applyBorder="1" applyAlignment="1">
      <alignment horizontal="center" vertical="center"/>
    </xf>
    <xf numFmtId="4" fontId="50" fillId="41" borderId="32" xfId="0" applyNumberFormat="1" applyFont="1" applyFill="1" applyBorder="1" applyAlignment="1">
      <alignment horizontal="center" vertical="center"/>
    </xf>
    <xf numFmtId="4" fontId="42" fillId="0" borderId="69" xfId="0" applyNumberFormat="1" applyFont="1" applyFill="1" applyBorder="1" applyAlignment="1" applyProtection="1">
      <alignment vertical="center"/>
      <protection locked="0"/>
    </xf>
    <xf numFmtId="4" fontId="42" fillId="0" borderId="41" xfId="0" applyNumberFormat="1" applyFont="1" applyFill="1" applyBorder="1" applyAlignment="1" applyProtection="1">
      <alignment vertical="center"/>
      <protection locked="0"/>
    </xf>
    <xf numFmtId="4" fontId="42" fillId="0" borderId="40" xfId="0" applyNumberFormat="1" applyFont="1" applyFill="1" applyBorder="1" applyAlignment="1" applyProtection="1">
      <alignment vertical="center"/>
      <protection locked="0"/>
    </xf>
    <xf numFmtId="4" fontId="50" fillId="42" borderId="53" xfId="0" applyNumberFormat="1" applyFont="1" applyFill="1" applyBorder="1" applyAlignment="1" applyProtection="1">
      <alignment vertical="center"/>
    </xf>
    <xf numFmtId="4" fontId="50" fillId="42" borderId="15" xfId="0" applyNumberFormat="1" applyFont="1" applyFill="1" applyBorder="1" applyAlignment="1" applyProtection="1">
      <alignment vertical="center"/>
    </xf>
    <xf numFmtId="4" fontId="48" fillId="0" borderId="0" xfId="0" applyNumberFormat="1" applyFont="1" applyAlignment="1">
      <alignment vertical="center"/>
    </xf>
    <xf numFmtId="4" fontId="50" fillId="0" borderId="54" xfId="0" applyNumberFormat="1" applyFont="1" applyFill="1" applyBorder="1" applyAlignment="1">
      <alignment horizontal="right" vertical="center"/>
    </xf>
    <xf numFmtId="4" fontId="50" fillId="0" borderId="46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Border="1" applyAlignment="1">
      <alignment horizontal="right" vertical="center"/>
    </xf>
    <xf numFmtId="4" fontId="50" fillId="0" borderId="68" xfId="0" applyNumberFormat="1" applyFont="1" applyBorder="1" applyAlignment="1">
      <alignment horizontal="right" vertical="center"/>
    </xf>
    <xf numFmtId="4" fontId="42" fillId="0" borderId="25" xfId="0" applyNumberFormat="1" applyFont="1" applyBorder="1" applyAlignment="1">
      <alignment vertical="center"/>
    </xf>
    <xf numFmtId="4" fontId="42" fillId="0" borderId="64" xfId="0" applyNumberFormat="1" applyFont="1" applyBorder="1" applyAlignment="1">
      <alignment vertical="center"/>
    </xf>
    <xf numFmtId="0" fontId="67" fillId="0" borderId="0" xfId="0" applyFont="1" applyBorder="1" applyAlignment="1">
      <alignment wrapText="1"/>
    </xf>
    <xf numFmtId="4" fontId="65" fillId="0" borderId="0" xfId="0" applyNumberFormat="1" applyFont="1" applyFill="1" applyBorder="1" applyAlignment="1">
      <alignment horizontal="right"/>
    </xf>
    <xf numFmtId="0" fontId="65" fillId="44" borderId="48" xfId="0" applyFont="1" applyFill="1" applyBorder="1" applyAlignment="1">
      <alignment horizontal="center" wrapText="1"/>
    </xf>
    <xf numFmtId="4" fontId="65" fillId="0" borderId="22" xfId="0" applyNumberFormat="1" applyFont="1" applyBorder="1" applyAlignment="1">
      <alignment horizontal="right"/>
    </xf>
    <xf numFmtId="2" fontId="68" fillId="0" borderId="22" xfId="0" applyNumberFormat="1" applyFont="1" applyBorder="1" applyAlignment="1">
      <alignment wrapText="1"/>
    </xf>
    <xf numFmtId="2" fontId="68" fillId="0" borderId="22" xfId="0" applyNumberFormat="1" applyFont="1" applyBorder="1" applyAlignment="1">
      <alignment horizontal="right"/>
    </xf>
    <xf numFmtId="4" fontId="70" fillId="43" borderId="66" xfId="0" applyNumberFormat="1" applyFont="1" applyFill="1" applyBorder="1" applyAlignment="1">
      <alignment horizontal="right"/>
    </xf>
    <xf numFmtId="2" fontId="68" fillId="0" borderId="11" xfId="0" applyNumberFormat="1" applyFont="1" applyBorder="1" applyAlignment="1">
      <alignment horizontal="right"/>
    </xf>
    <xf numFmtId="0" fontId="65" fillId="44" borderId="70" xfId="0" applyFont="1" applyFill="1" applyBorder="1" applyAlignment="1">
      <alignment horizontal="center" wrapText="1"/>
    </xf>
    <xf numFmtId="0" fontId="65" fillId="44" borderId="71" xfId="0" applyFont="1" applyFill="1" applyBorder="1" applyAlignment="1">
      <alignment horizontal="center" wrapText="1"/>
    </xf>
    <xf numFmtId="0" fontId="65" fillId="0" borderId="21" xfId="0" applyFont="1" applyBorder="1" applyAlignment="1">
      <alignment wrapText="1"/>
    </xf>
    <xf numFmtId="4" fontId="65" fillId="0" borderId="71" xfId="0" applyNumberFormat="1" applyFont="1" applyBorder="1" applyAlignment="1">
      <alignment horizontal="right"/>
    </xf>
    <xf numFmtId="4" fontId="33" fillId="0" borderId="35" xfId="0" applyNumberFormat="1" applyFont="1" applyBorder="1" applyAlignment="1">
      <alignment vertical="center"/>
    </xf>
    <xf numFmtId="2" fontId="68" fillId="0" borderId="71" xfId="0" applyNumberFormat="1" applyFont="1" applyBorder="1" applyAlignment="1">
      <alignment wrapText="1"/>
    </xf>
    <xf numFmtId="4" fontId="68" fillId="0" borderId="71" xfId="0" applyNumberFormat="1" applyFont="1" applyBorder="1" applyAlignment="1">
      <alignment horizontal="right"/>
    </xf>
    <xf numFmtId="0" fontId="65" fillId="43" borderId="25" xfId="0" applyFont="1" applyFill="1" applyBorder="1" applyAlignment="1">
      <alignment wrapText="1"/>
    </xf>
    <xf numFmtId="4" fontId="70" fillId="43" borderId="72" xfId="0" applyNumberFormat="1" applyFont="1" applyFill="1" applyBorder="1" applyAlignment="1">
      <alignment horizontal="right"/>
    </xf>
    <xf numFmtId="4" fontId="70" fillId="43" borderId="65" xfId="0" applyNumberFormat="1" applyFont="1" applyFill="1" applyBorder="1" applyAlignment="1">
      <alignment horizontal="right"/>
    </xf>
    <xf numFmtId="4" fontId="70" fillId="43" borderId="26" xfId="0" applyNumberFormat="1" applyFont="1" applyFill="1" applyBorder="1" applyAlignment="1">
      <alignment horizontal="right"/>
    </xf>
    <xf numFmtId="4" fontId="35" fillId="0" borderId="0" xfId="0" applyNumberFormat="1" applyFont="1" applyFill="1" applyAlignment="1" applyProtection="1">
      <alignment vertical="center"/>
      <protection locked="0"/>
    </xf>
    <xf numFmtId="4" fontId="36" fillId="0" borderId="0" xfId="0" applyNumberFormat="1" applyFont="1" applyFill="1" applyAlignment="1" applyProtection="1">
      <alignment vertical="center"/>
      <protection locked="0"/>
    </xf>
    <xf numFmtId="4" fontId="50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32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 wrapText="1"/>
      <protection locked="0"/>
    </xf>
    <xf numFmtId="4" fontId="50" fillId="0" borderId="43" xfId="0" applyNumberFormat="1" applyFont="1" applyFill="1" applyBorder="1" applyAlignment="1" applyProtection="1">
      <alignment vertical="center" wrapText="1"/>
      <protection locked="0"/>
    </xf>
    <xf numFmtId="4" fontId="50" fillId="0" borderId="73" xfId="0" applyNumberFormat="1" applyFont="1" applyFill="1" applyBorder="1" applyAlignment="1" applyProtection="1">
      <alignment vertical="center" wrapText="1"/>
      <protection locked="0"/>
    </xf>
    <xf numFmtId="4" fontId="50" fillId="0" borderId="74" xfId="0" applyNumberFormat="1" applyFont="1" applyFill="1" applyBorder="1" applyAlignment="1" applyProtection="1">
      <alignment vertical="center" wrapText="1"/>
      <protection locked="0"/>
    </xf>
    <xf numFmtId="4" fontId="51" fillId="0" borderId="47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8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5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49" xfId="0" applyNumberFormat="1" applyFont="1" applyFill="1" applyBorder="1" applyAlignment="1" applyProtection="1">
      <alignment horizontal="right" vertical="center" wrapText="1"/>
    </xf>
    <xf numFmtId="4" fontId="51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3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2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37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21" xfId="0" applyNumberFormat="1" applyFont="1" applyFill="1" applyBorder="1" applyAlignment="1" applyProtection="1">
      <alignment horizontal="right" vertical="center" wrapText="1"/>
    </xf>
    <xf numFmtId="4" fontId="53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7" xfId="0" applyNumberFormat="1" applyFont="1" applyFill="1" applyBorder="1" applyAlignment="1" applyProtection="1">
      <alignment vertical="center" wrapText="1"/>
      <protection locked="0"/>
    </xf>
    <xf numFmtId="4" fontId="51" fillId="0" borderId="21" xfId="0" applyNumberFormat="1" applyFont="1" applyFill="1" applyBorder="1" applyAlignment="1" applyProtection="1">
      <alignment vertical="center" wrapText="1"/>
      <protection locked="0"/>
    </xf>
    <xf numFmtId="4" fontId="53" fillId="0" borderId="21" xfId="0" applyNumberFormat="1" applyFont="1" applyFill="1" applyBorder="1" applyAlignment="1" applyProtection="1">
      <alignment vertical="center" wrapText="1"/>
      <protection locked="0"/>
    </xf>
    <xf numFmtId="4" fontId="42" fillId="43" borderId="65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60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4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5" xfId="0" applyNumberFormat="1" applyFont="1" applyFill="1" applyBorder="1" applyAlignment="1">
      <alignment horizontal="left" vertical="center" wrapText="1"/>
    </xf>
    <xf numFmtId="4" fontId="50" fillId="43" borderId="43" xfId="0" applyNumberFormat="1" applyFont="1" applyFill="1" applyBorder="1" applyAlignment="1" applyProtection="1">
      <alignment horizontal="right" vertical="center" wrapText="1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43" fillId="0" borderId="0" xfId="0" applyNumberFormat="1" applyFont="1" applyAlignment="1">
      <alignment horizontal="left" vertical="center"/>
    </xf>
    <xf numFmtId="0" fontId="65" fillId="44" borderId="76" xfId="0" applyFont="1" applyFill="1" applyBorder="1" applyAlignment="1">
      <alignment horizontal="center" wrapText="1"/>
    </xf>
    <xf numFmtId="0" fontId="65" fillId="44" borderId="65" xfId="0" applyFont="1" applyFill="1" applyBorder="1" applyAlignment="1">
      <alignment horizontal="center" wrapText="1"/>
    </xf>
    <xf numFmtId="0" fontId="65" fillId="44" borderId="30" xfId="0" applyFont="1" applyFill="1" applyBorder="1" applyAlignment="1">
      <alignment horizontal="center" wrapText="1"/>
    </xf>
    <xf numFmtId="0" fontId="65" fillId="44" borderId="31" xfId="0" applyFont="1" applyFill="1" applyBorder="1" applyAlignment="1">
      <alignment horizontal="center" wrapText="1"/>
    </xf>
    <xf numFmtId="0" fontId="68" fillId="0" borderId="28" xfId="0" applyFont="1" applyBorder="1" applyAlignment="1">
      <alignment wrapText="1"/>
    </xf>
    <xf numFmtId="4" fontId="37" fillId="43" borderId="29" xfId="0" applyNumberFormat="1" applyFont="1" applyFill="1" applyBorder="1" applyAlignment="1">
      <alignment vertical="center" wrapText="1"/>
    </xf>
    <xf numFmtId="4" fontId="37" fillId="43" borderId="30" xfId="0" applyNumberFormat="1" applyFont="1" applyFill="1" applyBorder="1" applyAlignment="1">
      <alignment horizontal="right" vertical="center" wrapText="1"/>
    </xf>
    <xf numFmtId="4" fontId="37" fillId="43" borderId="31" xfId="0" applyNumberFormat="1" applyFont="1" applyFill="1" applyBorder="1" applyAlignment="1">
      <alignment horizontal="right" vertical="center" wrapText="1"/>
    </xf>
    <xf numFmtId="4" fontId="37" fillId="0" borderId="17" xfId="0" applyNumberFormat="1" applyFont="1" applyBorder="1" applyAlignment="1">
      <alignment horizontal="center" vertical="center"/>
    </xf>
    <xf numFmtId="4" fontId="31" fillId="0" borderId="21" xfId="0" applyNumberFormat="1" applyFont="1" applyBorder="1" applyAlignment="1">
      <alignment horizontal="right" vertical="center"/>
    </xf>
    <xf numFmtId="4" fontId="37" fillId="41" borderId="15" xfId="0" applyNumberFormat="1" applyFont="1" applyFill="1" applyBorder="1" applyAlignment="1">
      <alignment horizontal="right" vertical="center"/>
    </xf>
    <xf numFmtId="4" fontId="43" fillId="41" borderId="15" xfId="0" applyNumberFormat="1" applyFont="1" applyFill="1" applyBorder="1" applyAlignment="1" applyProtection="1">
      <alignment vertical="center"/>
    </xf>
    <xf numFmtId="4" fontId="43" fillId="41" borderId="15" xfId="0" applyNumberFormat="1" applyFont="1" applyFill="1" applyBorder="1" applyAlignment="1" applyProtection="1">
      <alignment horizontal="right" vertical="center"/>
    </xf>
    <xf numFmtId="0" fontId="65" fillId="44" borderId="45" xfId="0" applyFont="1" applyFill="1" applyBorder="1" applyAlignment="1">
      <alignment horizontal="center" wrapText="1"/>
    </xf>
    <xf numFmtId="4" fontId="70" fillId="43" borderId="30" xfId="0" applyNumberFormat="1" applyFont="1" applyFill="1" applyBorder="1" applyAlignment="1">
      <alignment horizontal="right"/>
    </xf>
    <xf numFmtId="0" fontId="62" fillId="0" borderId="0" xfId="40" applyFont="1" applyBorder="1" applyAlignment="1"/>
    <xf numFmtId="4" fontId="42" fillId="0" borderId="0" xfId="0" applyNumberFormat="1" applyFont="1" applyBorder="1" applyAlignment="1" applyProtection="1">
      <alignment horizontal="right" vertical="center"/>
      <protection locked="0"/>
    </xf>
    <xf numFmtId="4" fontId="42" fillId="0" borderId="1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Border="1" applyAlignment="1">
      <alignment vertical="center"/>
    </xf>
    <xf numFmtId="0" fontId="62" fillId="0" borderId="0" xfId="40" applyFont="1" applyBorder="1" applyAlignment="1">
      <alignment wrapText="1"/>
    </xf>
    <xf numFmtId="4" fontId="42" fillId="0" borderId="69" xfId="0" applyNumberFormat="1" applyFont="1" applyBorder="1" applyAlignment="1" applyProtection="1">
      <alignment horizontal="right" vertical="center"/>
      <protection locked="0"/>
    </xf>
    <xf numFmtId="4" fontId="42" fillId="0" borderId="52" xfId="0" applyNumberFormat="1" applyFont="1" applyBorder="1" applyAlignment="1" applyProtection="1">
      <alignment horizontal="right" vertical="center"/>
      <protection locked="0"/>
    </xf>
    <xf numFmtId="0" fontId="65" fillId="0" borderId="99" xfId="0" applyFont="1" applyFill="1" applyBorder="1"/>
    <xf numFmtId="4" fontId="66" fillId="0" borderId="89" xfId="0" applyNumberFormat="1" applyFont="1" applyFill="1" applyBorder="1" applyAlignment="1">
      <alignment horizontal="right"/>
    </xf>
    <xf numFmtId="2" fontId="66" fillId="0" borderId="89" xfId="0" applyNumberFormat="1" applyFont="1" applyFill="1" applyBorder="1" applyAlignment="1">
      <alignment horizontal="right"/>
    </xf>
    <xf numFmtId="4" fontId="65" fillId="0" borderId="11" xfId="0" applyNumberFormat="1" applyFont="1" applyFill="1" applyBorder="1" applyAlignment="1">
      <alignment horizontal="right"/>
    </xf>
    <xf numFmtId="0" fontId="68" fillId="0" borderId="0" xfId="0" applyFont="1" applyFill="1" applyBorder="1"/>
    <xf numFmtId="0" fontId="65" fillId="44" borderId="22" xfId="0" applyFont="1" applyFill="1" applyBorder="1" applyAlignment="1">
      <alignment horizontal="center" wrapText="1"/>
    </xf>
    <xf numFmtId="4" fontId="33" fillId="0" borderId="22" xfId="0" applyNumberFormat="1" applyFont="1" applyBorder="1" applyAlignment="1">
      <alignment vertical="center"/>
    </xf>
    <xf numFmtId="4" fontId="70" fillId="43" borderId="13" xfId="0" applyNumberFormat="1" applyFont="1" applyFill="1" applyBorder="1" applyAlignment="1">
      <alignment horizontal="right"/>
    </xf>
    <xf numFmtId="4" fontId="33" fillId="0" borderId="11" xfId="0" applyNumberFormat="1" applyFont="1" applyBorder="1" applyAlignment="1">
      <alignment vertical="center"/>
    </xf>
    <xf numFmtId="4" fontId="70" fillId="43" borderId="60" xfId="0" applyNumberFormat="1" applyFont="1" applyFill="1" applyBorder="1" applyAlignment="1">
      <alignment horizontal="right"/>
    </xf>
    <xf numFmtId="0" fontId="65" fillId="44" borderId="63" xfId="0" applyFont="1" applyFill="1" applyBorder="1" applyAlignment="1">
      <alignment horizontal="center" wrapText="1"/>
    </xf>
    <xf numFmtId="4" fontId="43" fillId="0" borderId="0" xfId="0" applyNumberFormat="1" applyFont="1" applyAlignment="1">
      <alignment horizontal="left" vertical="center" wrapText="1"/>
    </xf>
    <xf numFmtId="4" fontId="51" fillId="0" borderId="52" xfId="0" applyNumberFormat="1" applyFont="1" applyFill="1" applyBorder="1" applyAlignment="1">
      <alignment horizontal="left" vertical="center" wrapText="1"/>
    </xf>
    <xf numFmtId="4" fontId="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52" fillId="0" borderId="17" xfId="0" applyNumberFormat="1" applyFont="1" applyFill="1" applyBorder="1" applyAlignment="1" applyProtection="1">
      <alignment horizontal="right" vertical="center" wrapText="1"/>
    </xf>
    <xf numFmtId="4" fontId="50" fillId="41" borderId="61" xfId="0" applyNumberFormat="1" applyFont="1" applyFill="1" applyBorder="1" applyAlignment="1">
      <alignment horizontal="center" vertical="center"/>
    </xf>
    <xf numFmtId="4" fontId="42" fillId="0" borderId="17" xfId="0" applyNumberFormat="1" applyFont="1" applyFill="1" applyBorder="1" applyAlignment="1">
      <alignment vertical="center"/>
    </xf>
    <xf numFmtId="4" fontId="42" fillId="0" borderId="0" xfId="0" applyNumberFormat="1" applyFont="1" applyFill="1" applyBorder="1" applyAlignment="1">
      <alignment vertical="center"/>
    </xf>
    <xf numFmtId="4" fontId="51" fillId="0" borderId="27" xfId="0" applyNumberFormat="1" applyFont="1" applyFill="1" applyBorder="1" applyAlignment="1">
      <alignment horizontal="left" vertical="center" wrapText="1"/>
    </xf>
    <xf numFmtId="0" fontId="72" fillId="0" borderId="21" xfId="0" applyFont="1" applyFill="1" applyBorder="1" applyAlignment="1">
      <alignment vertical="center" wrapText="1"/>
    </xf>
    <xf numFmtId="0" fontId="72" fillId="0" borderId="61" xfId="0" applyFont="1" applyFill="1" applyBorder="1" applyAlignment="1">
      <alignment vertical="center" wrapText="1"/>
    </xf>
    <xf numFmtId="4" fontId="50" fillId="41" borderId="31" xfId="0" applyNumberFormat="1" applyFont="1" applyFill="1" applyBorder="1" applyAlignment="1" applyProtection="1">
      <alignment horizontal="right" vertical="center" wrapText="1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67" fillId="0" borderId="0" xfId="0" applyFont="1" applyAlignment="1">
      <alignment horizontal="center" wrapText="1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0" fontId="65" fillId="44" borderId="11" xfId="0" applyFont="1" applyFill="1" applyBorder="1" applyAlignment="1">
      <alignment horizontal="center" wrapText="1"/>
    </xf>
    <xf numFmtId="4" fontId="37" fillId="43" borderId="53" xfId="0" applyNumberFormat="1" applyFont="1" applyFill="1" applyBorder="1" applyAlignment="1">
      <alignment horizontal="center" vertical="center" wrapText="1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63" fillId="0" borderId="11" xfId="0" applyNumberFormat="1" applyFont="1" applyBorder="1" applyAlignment="1">
      <alignment vertical="center"/>
    </xf>
    <xf numFmtId="0" fontId="42" fillId="0" borderId="65" xfId="0" applyNumberFormat="1" applyFont="1" applyBorder="1" applyAlignment="1">
      <alignment vertical="center" wrapText="1"/>
    </xf>
    <xf numFmtId="0" fontId="42" fillId="0" borderId="66" xfId="0" applyNumberFormat="1" applyFont="1" applyBorder="1" applyAlignment="1">
      <alignment vertical="center" wrapText="1"/>
    </xf>
    <xf numFmtId="4" fontId="33" fillId="0" borderId="0" xfId="0" applyNumberFormat="1" applyFont="1" applyAlignment="1">
      <alignment vertical="center"/>
    </xf>
    <xf numFmtId="4" fontId="33" fillId="0" borderId="0" xfId="0" applyNumberFormat="1" applyFont="1" applyFill="1" applyAlignment="1">
      <alignment vertical="center"/>
    </xf>
    <xf numFmtId="0" fontId="65" fillId="0" borderId="0" xfId="0" applyFont="1" applyFill="1" applyBorder="1"/>
    <xf numFmtId="4" fontId="50" fillId="0" borderId="0" xfId="0" applyNumberFormat="1" applyFont="1" applyFill="1" applyBorder="1" applyAlignment="1" applyProtection="1">
      <alignment horizontal="justify" vertical="center"/>
      <protection locked="0"/>
    </xf>
    <xf numFmtId="4" fontId="50" fillId="0" borderId="0" xfId="0" applyNumberFormat="1" applyFont="1" applyFill="1" applyBorder="1" applyAlignment="1" applyProtection="1">
      <alignment horizontal="right" vertical="center"/>
    </xf>
    <xf numFmtId="4" fontId="59" fillId="43" borderId="0" xfId="0" applyNumberFormat="1" applyFont="1" applyFill="1" applyBorder="1" applyAlignment="1" applyProtection="1">
      <alignment vertical="center"/>
      <protection locked="0"/>
    </xf>
    <xf numFmtId="4" fontId="59" fillId="43" borderId="0" xfId="0" applyNumberFormat="1" applyFont="1" applyFill="1" applyBorder="1" applyAlignment="1" applyProtection="1">
      <alignment vertical="center"/>
    </xf>
    <xf numFmtId="4" fontId="37" fillId="43" borderId="3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42" applyFont="1" applyAlignment="1">
      <alignment horizontal="left" wrapText="1"/>
    </xf>
    <xf numFmtId="0" fontId="0" fillId="0" borderId="0" xfId="0" applyAlignment="1">
      <alignment horizontal="left" wrapText="1"/>
    </xf>
    <xf numFmtId="4" fontId="34" fillId="0" borderId="0" xfId="39" applyNumberFormat="1" applyFont="1" applyAlignment="1">
      <alignment horizontal="left" vertical="top" wrapText="1"/>
    </xf>
    <xf numFmtId="0" fontId="69" fillId="0" borderId="0" xfId="0" applyFont="1" applyAlignment="1">
      <alignment horizontal="left" wrapText="1"/>
    </xf>
    <xf numFmtId="0" fontId="73" fillId="0" borderId="0" xfId="0" applyFont="1" applyBorder="1" applyAlignment="1">
      <alignment wrapText="1"/>
    </xf>
    <xf numFmtId="0" fontId="73" fillId="0" borderId="14" xfId="0" applyFont="1" applyBorder="1" applyAlignment="1">
      <alignment wrapText="1"/>
    </xf>
    <xf numFmtId="0" fontId="65" fillId="43" borderId="53" xfId="0" applyFont="1" applyFill="1" applyBorder="1" applyAlignment="1">
      <alignment horizontal="center" wrapText="1"/>
    </xf>
    <xf numFmtId="0" fontId="65" fillId="43" borderId="32" xfId="0" applyFont="1" applyFill="1" applyBorder="1" applyAlignment="1">
      <alignment horizontal="center" wrapText="1"/>
    </xf>
    <xf numFmtId="0" fontId="65" fillId="43" borderId="16" xfId="0" applyFont="1" applyFill="1" applyBorder="1" applyAlignment="1">
      <alignment horizontal="center" wrapText="1"/>
    </xf>
    <xf numFmtId="0" fontId="65" fillId="43" borderId="33" xfId="0" applyFont="1" applyFill="1" applyBorder="1" applyAlignment="1">
      <alignment horizontal="center" wrapText="1"/>
    </xf>
    <xf numFmtId="0" fontId="65" fillId="43" borderId="100" xfId="0" applyFont="1" applyFill="1" applyBorder="1" applyAlignment="1">
      <alignment horizontal="center" wrapText="1"/>
    </xf>
    <xf numFmtId="0" fontId="65" fillId="43" borderId="55" xfId="0" applyFont="1" applyFill="1" applyBorder="1" applyAlignment="1">
      <alignment horizontal="center" wrapText="1"/>
    </xf>
    <xf numFmtId="0" fontId="65" fillId="43" borderId="11" xfId="0" applyFont="1" applyFill="1" applyBorder="1" applyAlignment="1">
      <alignment horizontal="center" wrapText="1"/>
    </xf>
    <xf numFmtId="0" fontId="44" fillId="43" borderId="55" xfId="40" applyFont="1" applyFill="1" applyBorder="1" applyAlignment="1">
      <alignment wrapText="1"/>
    </xf>
    <xf numFmtId="0" fontId="44" fillId="43" borderId="11" xfId="40" applyFont="1" applyFill="1" applyBorder="1" applyAlignment="1">
      <alignment wrapText="1"/>
    </xf>
    <xf numFmtId="0" fontId="65" fillId="43" borderId="101" xfId="0" applyFont="1" applyFill="1" applyBorder="1" applyAlignment="1">
      <alignment horizontal="center" wrapText="1"/>
    </xf>
    <xf numFmtId="0" fontId="65" fillId="43" borderId="102" xfId="0" applyFont="1" applyFill="1" applyBorder="1" applyAlignment="1">
      <alignment horizontal="center" wrapText="1"/>
    </xf>
    <xf numFmtId="0" fontId="65" fillId="43" borderId="103" xfId="0" applyFont="1" applyFill="1" applyBorder="1" applyAlignment="1">
      <alignment horizontal="center" wrapText="1"/>
    </xf>
    <xf numFmtId="0" fontId="65" fillId="43" borderId="90" xfId="0" applyFont="1" applyFill="1" applyBorder="1" applyAlignment="1">
      <alignment horizontal="center" wrapText="1"/>
    </xf>
    <xf numFmtId="0" fontId="65" fillId="43" borderId="104" xfId="0" applyFont="1" applyFill="1" applyBorder="1" applyAlignment="1">
      <alignment horizontal="center" wrapText="1"/>
    </xf>
    <xf numFmtId="0" fontId="65" fillId="43" borderId="98" xfId="0" applyFont="1" applyFill="1" applyBorder="1" applyAlignment="1">
      <alignment horizontal="center" wrapText="1"/>
    </xf>
    <xf numFmtId="0" fontId="74" fillId="0" borderId="99" xfId="0" applyFont="1" applyFill="1" applyBorder="1"/>
    <xf numFmtId="0" fontId="74" fillId="0" borderId="105" xfId="0" applyFont="1" applyFill="1" applyBorder="1"/>
    <xf numFmtId="0" fontId="74" fillId="0" borderId="106" xfId="0" applyFont="1" applyFill="1" applyBorder="1"/>
    <xf numFmtId="0" fontId="74" fillId="0" borderId="88" xfId="0" applyFont="1" applyFill="1" applyBorder="1"/>
    <xf numFmtId="0" fontId="70" fillId="44" borderId="107" xfId="0" applyFont="1" applyFill="1" applyBorder="1" applyAlignment="1">
      <alignment horizontal="center" wrapText="1"/>
    </xf>
    <xf numFmtId="0" fontId="70" fillId="44" borderId="108" xfId="0" applyFont="1" applyFill="1" applyBorder="1" applyAlignment="1">
      <alignment horizontal="center" wrapText="1"/>
    </xf>
    <xf numFmtId="0" fontId="70" fillId="44" borderId="49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5" xfId="0" applyBorder="1" applyAlignment="1">
      <alignment horizontal="center" vertical="center" wrapText="1"/>
    </xf>
    <xf numFmtId="0" fontId="70" fillId="44" borderId="109" xfId="0" applyFont="1" applyFill="1" applyBorder="1" applyAlignment="1">
      <alignment horizontal="center" wrapText="1"/>
    </xf>
    <xf numFmtId="0" fontId="70" fillId="44" borderId="110" xfId="0" applyFont="1" applyFill="1" applyBorder="1" applyAlignment="1">
      <alignment horizontal="center" wrapText="1"/>
    </xf>
    <xf numFmtId="0" fontId="70" fillId="44" borderId="100" xfId="0" applyFont="1" applyFill="1" applyBorder="1" applyAlignment="1">
      <alignment horizontal="center" wrapText="1"/>
    </xf>
    <xf numFmtId="0" fontId="70" fillId="44" borderId="111" xfId="0" applyFont="1" applyFill="1" applyBorder="1" applyAlignment="1">
      <alignment horizontal="center" wrapText="1"/>
    </xf>
    <xf numFmtId="0" fontId="75" fillId="45" borderId="99" xfId="0" applyFont="1" applyFill="1" applyBorder="1" applyAlignment="1"/>
    <xf numFmtId="0" fontId="75" fillId="45" borderId="106" xfId="0" applyFont="1" applyFill="1" applyBorder="1" applyAlignment="1"/>
    <xf numFmtId="0" fontId="0" fillId="0" borderId="88" xfId="0" applyBorder="1" applyAlignment="1"/>
    <xf numFmtId="0" fontId="70" fillId="44" borderId="99" xfId="0" applyFont="1" applyFill="1" applyBorder="1"/>
    <xf numFmtId="0" fontId="70" fillId="44" borderId="88" xfId="0" applyFont="1" applyFill="1" applyBorder="1"/>
    <xf numFmtId="0" fontId="70" fillId="45" borderId="99" xfId="0" applyFont="1" applyFill="1" applyBorder="1"/>
    <xf numFmtId="0" fontId="70" fillId="45" borderId="88" xfId="0" applyFont="1" applyFill="1" applyBorder="1"/>
    <xf numFmtId="0" fontId="71" fillId="0" borderId="99" xfId="0" applyFont="1" applyBorder="1"/>
    <xf numFmtId="0" fontId="71" fillId="0" borderId="88" xfId="0" applyFont="1" applyBorder="1"/>
    <xf numFmtId="0" fontId="71" fillId="0" borderId="112" xfId="0" applyFont="1" applyBorder="1"/>
    <xf numFmtId="0" fontId="71" fillId="0" borderId="113" xfId="0" applyFont="1" applyBorder="1"/>
    <xf numFmtId="0" fontId="70" fillId="45" borderId="114" xfId="0" applyFont="1" applyFill="1" applyBorder="1"/>
    <xf numFmtId="0" fontId="70" fillId="45" borderId="115" xfId="0" applyFont="1" applyFill="1" applyBorder="1"/>
    <xf numFmtId="4" fontId="40" fillId="0" borderId="116" xfId="0" applyNumberFormat="1" applyFont="1" applyFill="1" applyBorder="1" applyAlignment="1">
      <alignment vertical="center"/>
    </xf>
    <xf numFmtId="4" fontId="40" fillId="0" borderId="106" xfId="0" applyNumberFormat="1" applyFont="1" applyFill="1" applyBorder="1" applyAlignment="1">
      <alignment vertical="center"/>
    </xf>
    <xf numFmtId="0" fontId="71" fillId="0" borderId="99" xfId="0" applyFont="1" applyFill="1" applyBorder="1"/>
    <xf numFmtId="0" fontId="71" fillId="0" borderId="88" xfId="0" applyFont="1" applyFill="1" applyBorder="1"/>
    <xf numFmtId="0" fontId="70" fillId="0" borderId="99" xfId="0" applyFont="1" applyFill="1" applyBorder="1"/>
    <xf numFmtId="0" fontId="70" fillId="0" borderId="88" xfId="0" applyFont="1" applyFill="1" applyBorder="1"/>
    <xf numFmtId="0" fontId="70" fillId="44" borderId="117" xfId="0" applyFont="1" applyFill="1" applyBorder="1"/>
    <xf numFmtId="0" fontId="70" fillId="44" borderId="118" xfId="0" applyFont="1" applyFill="1" applyBorder="1"/>
    <xf numFmtId="0" fontId="45" fillId="0" borderId="0" xfId="0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67" fillId="0" borderId="0" xfId="0" applyFont="1" applyAlignment="1">
      <alignment horizontal="left"/>
    </xf>
    <xf numFmtId="14" fontId="76" fillId="0" borderId="105" xfId="0" applyNumberFormat="1" applyFont="1" applyBorder="1" applyAlignment="1">
      <alignment horizontal="left" wrapText="1"/>
    </xf>
    <xf numFmtId="0" fontId="76" fillId="0" borderId="105" xfId="0" applyFont="1" applyBorder="1" applyAlignment="1">
      <alignment horizontal="left" wrapText="1"/>
    </xf>
    <xf numFmtId="0" fontId="0" fillId="0" borderId="0" xfId="0" applyAlignment="1"/>
    <xf numFmtId="14" fontId="76" fillId="0" borderId="0" xfId="0" applyNumberFormat="1" applyFont="1" applyBorder="1" applyAlignment="1">
      <alignment horizontal="left" wrapText="1"/>
    </xf>
    <xf numFmtId="0" fontId="76" fillId="0" borderId="0" xfId="0" applyFont="1" applyBorder="1" applyAlignment="1">
      <alignment horizontal="left" wrapText="1"/>
    </xf>
    <xf numFmtId="0" fontId="65" fillId="44" borderId="49" xfId="0" applyFont="1" applyFill="1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65" fillId="44" borderId="51" xfId="0" applyFont="1" applyFill="1" applyBorder="1" applyAlignment="1">
      <alignment horizontal="center" wrapText="1"/>
    </xf>
    <xf numFmtId="0" fontId="65" fillId="44" borderId="34" xfId="0" applyFont="1" applyFill="1" applyBorder="1" applyAlignment="1">
      <alignment horizontal="center" wrapText="1"/>
    </xf>
    <xf numFmtId="0" fontId="65" fillId="44" borderId="20" xfId="0" applyFont="1" applyFill="1" applyBorder="1" applyAlignment="1">
      <alignment horizontal="center" wrapText="1"/>
    </xf>
    <xf numFmtId="14" fontId="77" fillId="0" borderId="0" xfId="0" applyNumberFormat="1" applyFont="1" applyBorder="1" applyAlignment="1">
      <alignment horizontal="left" wrapText="1"/>
    </xf>
    <xf numFmtId="0" fontId="77" fillId="0" borderId="0" xfId="0" applyFont="1" applyBorder="1" applyAlignment="1">
      <alignment horizontal="left" wrapText="1"/>
    </xf>
    <xf numFmtId="0" fontId="65" fillId="44" borderId="107" xfId="0" applyFont="1" applyFill="1" applyBorder="1" applyAlignment="1">
      <alignment wrapText="1"/>
    </xf>
    <xf numFmtId="0" fontId="65" fillId="44" borderId="119" xfId="0" applyFont="1" applyFill="1" applyBorder="1" applyAlignment="1">
      <alignment wrapText="1"/>
    </xf>
    <xf numFmtId="0" fontId="68" fillId="0" borderId="99" xfId="0" applyFont="1" applyBorder="1" applyAlignment="1">
      <alignment wrapText="1"/>
    </xf>
    <xf numFmtId="0" fontId="68" fillId="0" borderId="120" xfId="0" applyFont="1" applyBorder="1" applyAlignment="1">
      <alignment wrapText="1"/>
    </xf>
    <xf numFmtId="0" fontId="68" fillId="0" borderId="109" xfId="0" applyFont="1" applyBorder="1" applyAlignment="1">
      <alignment wrapText="1"/>
    </xf>
    <xf numFmtId="0" fontId="68" fillId="0" borderId="121" xfId="0" applyFont="1" applyBorder="1" applyAlignment="1">
      <alignment wrapText="1"/>
    </xf>
    <xf numFmtId="0" fontId="66" fillId="0" borderId="100" xfId="0" applyFont="1" applyFill="1" applyBorder="1" applyAlignment="1">
      <alignment horizontal="left" wrapText="1" indent="1"/>
    </xf>
    <xf numFmtId="0" fontId="66" fillId="0" borderId="102" xfId="0" applyFont="1" applyFill="1" applyBorder="1" applyAlignment="1">
      <alignment horizontal="left" wrapText="1" indent="1"/>
    </xf>
    <xf numFmtId="0" fontId="66" fillId="0" borderId="99" xfId="0" applyFont="1" applyFill="1" applyBorder="1" applyAlignment="1">
      <alignment horizontal="left" wrapText="1" indent="1"/>
    </xf>
    <xf numFmtId="0" fontId="66" fillId="0" borderId="120" xfId="0" applyFont="1" applyFill="1" applyBorder="1" applyAlignment="1">
      <alignment horizontal="left" wrapText="1" indent="1"/>
    </xf>
    <xf numFmtId="4" fontId="43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37" fillId="41" borderId="53" xfId="0" applyNumberFormat="1" applyFont="1" applyFill="1" applyBorder="1" applyAlignment="1">
      <alignment horizontal="center" vertical="center"/>
    </xf>
    <xf numFmtId="0" fontId="78" fillId="0" borderId="16" xfId="0" applyFont="1" applyBorder="1" applyAlignment="1">
      <alignment horizontal="center" vertical="center"/>
    </xf>
    <xf numFmtId="4" fontId="37" fillId="41" borderId="16" xfId="0" applyNumberFormat="1" applyFont="1" applyFill="1" applyBorder="1" applyAlignment="1">
      <alignment horizontal="center" vertical="center"/>
    </xf>
    <xf numFmtId="4" fontId="45" fillId="0" borderId="0" xfId="0" applyNumberFormat="1" applyFont="1" applyFill="1" applyBorder="1" applyAlignment="1" applyProtection="1">
      <alignment horizontal="left" vertical="center"/>
      <protection locked="0"/>
    </xf>
    <xf numFmtId="0" fontId="67" fillId="0" borderId="0" xfId="0" applyFont="1" applyAlignment="1">
      <alignment horizontal="left" vertical="center"/>
    </xf>
    <xf numFmtId="4" fontId="37" fillId="43" borderId="33" xfId="0" applyNumberFormat="1" applyFont="1" applyFill="1" applyBorder="1" applyAlignment="1" applyProtection="1">
      <alignment horizontal="center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/>
      <protection locked="0"/>
    </xf>
    <xf numFmtId="4" fontId="37" fillId="43" borderId="62" xfId="0" applyNumberFormat="1" applyFont="1" applyFill="1" applyBorder="1" applyAlignment="1" applyProtection="1">
      <alignment horizontal="center" vertical="center"/>
      <protection locked="0"/>
    </xf>
    <xf numFmtId="4" fontId="37" fillId="43" borderId="67" xfId="0" applyNumberFormat="1" applyFont="1" applyFill="1" applyBorder="1" applyAlignment="1" applyProtection="1">
      <alignment horizontal="center" vertical="center"/>
      <protection locked="0"/>
    </xf>
    <xf numFmtId="4" fontId="37" fillId="43" borderId="14" xfId="0" applyNumberFormat="1" applyFont="1" applyFill="1" applyBorder="1" applyAlignment="1" applyProtection="1">
      <alignment horizontal="center" vertical="center"/>
      <protection locked="0"/>
    </xf>
    <xf numFmtId="4" fontId="37" fillId="43" borderId="13" xfId="0" applyNumberFormat="1" applyFont="1" applyFill="1" applyBorder="1" applyAlignment="1" applyProtection="1">
      <alignment horizontal="center" vertical="center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32" xfId="0" applyNumberFormat="1" applyFont="1" applyFill="1" applyBorder="1" applyAlignment="1" applyProtection="1">
      <alignment horizontal="center" vertical="center"/>
      <protection locked="0"/>
    </xf>
    <xf numFmtId="4" fontId="50" fillId="43" borderId="16" xfId="0" applyNumberFormat="1" applyFont="1" applyFill="1" applyBorder="1" applyAlignment="1" applyProtection="1">
      <alignment horizontal="center"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7" xfId="0" applyNumberFormat="1" applyFont="1" applyFill="1" applyBorder="1" applyAlignment="1" applyProtection="1">
      <alignment horizontal="center" vertical="center" wrapText="1"/>
      <protection locked="0"/>
    </xf>
    <xf numFmtId="4" fontId="31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34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20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52" xfId="0" applyNumberFormat="1" applyFont="1" applyFill="1" applyBorder="1" applyAlignment="1" applyProtection="1">
      <alignment horizontal="left" vertical="center" wrapText="1"/>
      <protection locked="0"/>
    </xf>
    <xf numFmtId="0" fontId="68" fillId="0" borderId="37" xfId="0" applyFont="1" applyFill="1" applyBorder="1" applyAlignment="1">
      <alignment horizontal="left" vertical="center" wrapText="1"/>
    </xf>
    <xf numFmtId="0" fontId="68" fillId="0" borderId="22" xfId="0" applyFont="1" applyFill="1" applyBorder="1" applyAlignment="1">
      <alignment horizontal="left" vertical="center" wrapText="1"/>
    </xf>
    <xf numFmtId="4" fontId="31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8" xfId="0" applyNumberFormat="1" applyFont="1" applyFill="1" applyBorder="1" applyAlignment="1" applyProtection="1">
      <alignment horizontal="left" vertical="center" wrapText="1"/>
      <protection locked="0"/>
    </xf>
    <xf numFmtId="164" fontId="50" fillId="43" borderId="53" xfId="86" applyFont="1" applyFill="1" applyBorder="1" applyAlignment="1" applyProtection="1">
      <alignment horizontal="left" vertical="center" wrapText="1"/>
      <protection locked="0"/>
    </xf>
    <xf numFmtId="164" fontId="50" fillId="43" borderId="32" xfId="86" applyFont="1" applyFill="1" applyBorder="1" applyAlignment="1" applyProtection="1">
      <alignment horizontal="left" vertical="center" wrapText="1"/>
      <protection locked="0"/>
    </xf>
    <xf numFmtId="164" fontId="50" fillId="43" borderId="16" xfId="86" applyFont="1" applyFill="1" applyBorder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46" fillId="0" borderId="0" xfId="0" applyNumberFormat="1" applyFont="1" applyAlignment="1" applyProtection="1">
      <alignment horizontal="left" vertical="center"/>
      <protection locked="0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/>
    </xf>
    <xf numFmtId="4" fontId="37" fillId="0" borderId="51" xfId="0" applyNumberFormat="1" applyFont="1" applyFill="1" applyBorder="1" applyAlignment="1" applyProtection="1">
      <alignment vertical="center" wrapText="1"/>
      <protection locked="0"/>
    </xf>
    <xf numFmtId="0" fontId="0" fillId="0" borderId="77" xfId="0" applyBorder="1" applyAlignment="1">
      <alignment vertical="center"/>
    </xf>
    <xf numFmtId="4" fontId="37" fillId="0" borderId="52" xfId="0" applyNumberFormat="1" applyFont="1" applyFill="1" applyBorder="1" applyAlignment="1" applyProtection="1">
      <alignment vertical="center" wrapText="1"/>
      <protection locked="0"/>
    </xf>
    <xf numFmtId="0" fontId="0" fillId="0" borderId="71" xfId="0" applyBorder="1" applyAlignment="1">
      <alignment vertical="center"/>
    </xf>
    <xf numFmtId="4" fontId="50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68" xfId="0" applyNumberFormat="1" applyFont="1" applyFill="1" applyBorder="1" applyAlignment="1" applyProtection="1">
      <alignment vertical="center" wrapText="1"/>
      <protection locked="0"/>
    </xf>
    <xf numFmtId="0" fontId="0" fillId="0" borderId="78" xfId="0" applyBorder="1" applyAlignment="1">
      <alignment vertical="center"/>
    </xf>
    <xf numFmtId="4" fontId="50" fillId="43" borderId="51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52" xfId="0" applyNumberFormat="1" applyFont="1" applyFill="1" applyBorder="1" applyAlignment="1">
      <alignment horizontal="left" vertical="center" wrapText="1"/>
    </xf>
    <xf numFmtId="4" fontId="51" fillId="0" borderId="52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>
      <alignment horizontal="left" vertical="center"/>
    </xf>
    <xf numFmtId="4" fontId="52" fillId="0" borderId="68" xfId="0" applyNumberFormat="1" applyFont="1" applyFill="1" applyBorder="1" applyAlignment="1" applyProtection="1">
      <alignment vertical="center" wrapText="1"/>
      <protection locked="0"/>
    </xf>
    <xf numFmtId="4" fontId="50" fillId="43" borderId="53" xfId="0" applyNumberFormat="1" applyFont="1" applyFill="1" applyBorder="1" applyAlignment="1" applyProtection="1">
      <alignment vertical="center" wrapText="1"/>
      <protection locked="0"/>
    </xf>
    <xf numFmtId="0" fontId="0" fillId="0" borderId="74" xfId="0" applyBorder="1" applyAlignment="1">
      <alignment vertical="center"/>
    </xf>
    <xf numFmtId="4" fontId="46" fillId="0" borderId="0" xfId="0" applyNumberFormat="1" applyFont="1" applyAlignment="1">
      <alignment horizontal="left" vertical="center" wrapText="1"/>
    </xf>
    <xf numFmtId="4" fontId="50" fillId="41" borderId="16" xfId="0" applyNumberFormat="1" applyFont="1" applyFill="1" applyBorder="1" applyAlignment="1" applyProtection="1">
      <alignment vertical="center" wrapText="1"/>
      <protection locked="0"/>
    </xf>
    <xf numFmtId="4" fontId="42" fillId="0" borderId="51" xfId="0" applyNumberFormat="1" applyFont="1" applyBorder="1" applyAlignment="1" applyProtection="1">
      <alignment vertical="center" wrapText="1"/>
      <protection locked="0"/>
    </xf>
    <xf numFmtId="4" fontId="42" fillId="0" borderId="20" xfId="0" applyNumberFormat="1" applyFont="1" applyBorder="1" applyAlignment="1" applyProtection="1">
      <alignment vertical="center" wrapText="1"/>
      <protection locked="0"/>
    </xf>
    <xf numFmtId="4" fontId="42" fillId="0" borderId="52" xfId="0" applyNumberFormat="1" applyFont="1" applyBorder="1" applyAlignment="1" applyProtection="1">
      <alignment vertical="center" wrapText="1"/>
      <protection locked="0"/>
    </xf>
    <xf numFmtId="4" fontId="42" fillId="0" borderId="22" xfId="0" applyNumberFormat="1" applyFont="1" applyBorder="1" applyAlignment="1" applyProtection="1">
      <alignment vertical="center" wrapText="1"/>
      <protection locked="0"/>
    </xf>
    <xf numFmtId="4" fontId="42" fillId="0" borderId="68" xfId="0" applyNumberFormat="1" applyFont="1" applyBorder="1" applyAlignment="1" applyProtection="1">
      <alignment vertical="center" wrapText="1"/>
      <protection locked="0"/>
    </xf>
    <xf numFmtId="4" fontId="42" fillId="0" borderId="26" xfId="0" applyNumberFormat="1" applyFont="1" applyBorder="1" applyAlignment="1" applyProtection="1">
      <alignment vertical="center" wrapText="1"/>
      <protection locked="0"/>
    </xf>
    <xf numFmtId="4" fontId="50" fillId="41" borderId="53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42" fillId="0" borderId="51" xfId="0" applyNumberFormat="1" applyFont="1" applyFill="1" applyBorder="1" applyAlignment="1">
      <alignment horizontal="left" vertical="center" wrapText="1"/>
    </xf>
    <xf numFmtId="4" fontId="42" fillId="0" borderId="20" xfId="0" applyNumberFormat="1" applyFont="1" applyFill="1" applyBorder="1" applyAlignment="1">
      <alignment horizontal="left" vertical="center" wrapText="1"/>
    </xf>
    <xf numFmtId="4" fontId="42" fillId="0" borderId="68" xfId="0" applyNumberFormat="1" applyFont="1" applyFill="1" applyBorder="1" applyAlignment="1">
      <alignment horizontal="left" vertical="center" wrapText="1"/>
    </xf>
    <xf numFmtId="4" fontId="42" fillId="0" borderId="26" xfId="0" applyNumberFormat="1" applyFont="1" applyFill="1" applyBorder="1" applyAlignment="1">
      <alignment horizontal="left" vertical="center" wrapText="1"/>
    </xf>
    <xf numFmtId="4" fontId="50" fillId="43" borderId="53" xfId="0" applyNumberFormat="1" applyFont="1" applyFill="1" applyBorder="1" applyAlignment="1">
      <alignment horizontal="left" vertical="center" wrapText="1"/>
    </xf>
    <xf numFmtId="4" fontId="50" fillId="41" borderId="16" xfId="0" applyNumberFormat="1" applyFont="1" applyFill="1" applyBorder="1" applyAlignment="1">
      <alignment horizontal="left" vertical="center" wrapText="1"/>
    </xf>
    <xf numFmtId="4" fontId="43" fillId="0" borderId="0" xfId="0" applyNumberFormat="1" applyFont="1" applyFill="1" applyBorder="1" applyAlignment="1">
      <alignment horizontal="left" vertical="center" wrapText="1"/>
    </xf>
    <xf numFmtId="4" fontId="46" fillId="0" borderId="0" xfId="0" applyNumberFormat="1" applyFont="1" applyFill="1" applyBorder="1" applyAlignment="1">
      <alignment horizontal="left" vertical="center" wrapText="1"/>
    </xf>
    <xf numFmtId="4" fontId="37" fillId="43" borderId="53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vertical="center"/>
    </xf>
    <xf numFmtId="0" fontId="0" fillId="0" borderId="3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50" fillId="0" borderId="51" xfId="0" applyNumberFormat="1" applyFont="1" applyBorder="1" applyAlignment="1" applyProtection="1">
      <alignment horizontal="justify" vertical="center"/>
      <protection locked="0"/>
    </xf>
    <xf numFmtId="4" fontId="50" fillId="0" borderId="20" xfId="0" applyNumberFormat="1" applyFont="1" applyBorder="1" applyAlignment="1" applyProtection="1">
      <alignment horizontal="justify" vertical="center"/>
      <protection locked="0"/>
    </xf>
    <xf numFmtId="4" fontId="50" fillId="0" borderId="52" xfId="0" applyNumberFormat="1" applyFont="1" applyBorder="1" applyAlignment="1" applyProtection="1">
      <alignment horizontal="justify" vertical="center"/>
      <protection locked="0"/>
    </xf>
    <xf numFmtId="4" fontId="50" fillId="0" borderId="22" xfId="0" applyNumberFormat="1" applyFont="1" applyBorder="1" applyAlignment="1" applyProtection="1">
      <alignment horizontal="justify" vertical="center"/>
      <protection locked="0"/>
    </xf>
    <xf numFmtId="4" fontId="51" fillId="0" borderId="52" xfId="0" applyNumberFormat="1" applyFont="1" applyBorder="1" applyAlignment="1" applyProtection="1">
      <alignment horizontal="justify" vertical="center"/>
      <protection locked="0"/>
    </xf>
    <xf numFmtId="4" fontId="51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9" xfId="0" applyNumberFormat="1" applyFont="1" applyBorder="1" applyAlignment="1" applyProtection="1">
      <alignment horizontal="justify" vertical="center"/>
      <protection locked="0"/>
    </xf>
    <xf numFmtId="4" fontId="50" fillId="0" borderId="42" xfId="0" applyNumberFormat="1" applyFont="1" applyBorder="1" applyAlignment="1" applyProtection="1">
      <alignment horizontal="justify" vertical="center"/>
      <protection locked="0"/>
    </xf>
    <xf numFmtId="4" fontId="50" fillId="0" borderId="68" xfId="0" applyNumberFormat="1" applyFont="1" applyBorder="1" applyAlignment="1" applyProtection="1">
      <alignment horizontal="justify" vertical="center"/>
      <protection locked="0"/>
    </xf>
    <xf numFmtId="4" fontId="50" fillId="0" borderId="26" xfId="0" applyNumberFormat="1" applyFont="1" applyBorder="1" applyAlignment="1" applyProtection="1">
      <alignment horizontal="justify" vertical="center"/>
      <protection locked="0"/>
    </xf>
    <xf numFmtId="4" fontId="50" fillId="41" borderId="53" xfId="0" applyNumberFormat="1" applyFont="1" applyFill="1" applyBorder="1" applyAlignment="1" applyProtection="1">
      <alignment horizontal="justify" vertical="center"/>
      <protection locked="0"/>
    </xf>
    <xf numFmtId="4" fontId="50" fillId="41" borderId="16" xfId="0" applyNumberFormat="1" applyFont="1" applyFill="1" applyBorder="1" applyAlignment="1" applyProtection="1">
      <alignment horizontal="justify" vertical="center"/>
      <protection locked="0"/>
    </xf>
    <xf numFmtId="4" fontId="37" fillId="41" borderId="5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left" vertical="center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50" fillId="0" borderId="53" xfId="0" applyNumberFormat="1" applyFont="1" applyFill="1" applyBorder="1" applyAlignment="1" applyProtection="1">
      <alignment vertical="center" wrapText="1"/>
      <protection locked="0"/>
    </xf>
    <xf numFmtId="0" fontId="0" fillId="0" borderId="16" xfId="0" applyFill="1" applyBorder="1" applyAlignment="1">
      <alignment vertical="center"/>
    </xf>
    <xf numFmtId="4" fontId="51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45" fillId="0" borderId="0" xfId="0" applyNumberFormat="1" applyFont="1" applyBorder="1" applyAlignment="1" applyProtection="1">
      <alignment horizontal="left" vertical="center"/>
      <protection locked="0"/>
    </xf>
    <xf numFmtId="0" fontId="0" fillId="0" borderId="16" xfId="0" applyBorder="1" applyAlignment="1">
      <alignment vertical="center" wrapText="1"/>
    </xf>
    <xf numFmtId="4" fontId="33" fillId="0" borderId="0" xfId="0" applyNumberFormat="1" applyFont="1" applyAlignment="1">
      <alignment vertical="center"/>
    </xf>
    <xf numFmtId="4" fontId="50" fillId="43" borderId="53" xfId="0" applyNumberFormat="1" applyFont="1" applyFill="1" applyBorder="1" applyAlignment="1" applyProtection="1">
      <alignment horizontal="left" vertical="center"/>
      <protection locked="0"/>
    </xf>
    <xf numFmtId="4" fontId="50" fillId="43" borderId="16" xfId="0" applyNumberFormat="1" applyFont="1" applyFill="1" applyBorder="1" applyAlignment="1" applyProtection="1">
      <alignment horizontal="left" vertical="center"/>
      <protection locked="0"/>
    </xf>
    <xf numFmtId="4" fontId="31" fillId="0" borderId="52" xfId="0" applyNumberFormat="1" applyFont="1" applyFill="1" applyBorder="1" applyAlignment="1" applyProtection="1">
      <alignment horizontal="left" vertical="center"/>
      <protection locked="0"/>
    </xf>
    <xf numFmtId="4" fontId="31" fillId="0" borderId="22" xfId="0" applyNumberFormat="1" applyFont="1" applyFill="1" applyBorder="1" applyAlignment="1" applyProtection="1">
      <alignment horizontal="left" vertical="center"/>
      <protection locked="0"/>
    </xf>
    <xf numFmtId="4" fontId="42" fillId="0" borderId="52" xfId="0" applyNumberFormat="1" applyFont="1" applyBorder="1" applyAlignment="1" applyProtection="1">
      <alignment horizontal="left" vertical="center"/>
      <protection locked="0"/>
    </xf>
    <xf numFmtId="4" fontId="42" fillId="0" borderId="22" xfId="0" applyNumberFormat="1" applyFont="1" applyBorder="1" applyAlignment="1" applyProtection="1">
      <alignment horizontal="left"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52" xfId="0" applyNumberFormat="1" applyFont="1" applyFill="1" applyBorder="1" applyAlignment="1" applyProtection="1">
      <alignment horizontal="left" vertical="center"/>
      <protection locked="0"/>
    </xf>
    <xf numFmtId="4" fontId="42" fillId="0" borderId="22" xfId="0" applyNumberFormat="1" applyFont="1" applyFill="1" applyBorder="1" applyAlignment="1" applyProtection="1">
      <alignment horizontal="left" vertical="center"/>
      <protection locked="0"/>
    </xf>
    <xf numFmtId="4" fontId="42" fillId="0" borderId="68" xfId="0" applyNumberFormat="1" applyFont="1" applyBorder="1" applyAlignment="1" applyProtection="1">
      <alignment horizontal="left" vertical="center"/>
      <protection locked="0"/>
    </xf>
    <xf numFmtId="4" fontId="42" fillId="0" borderId="26" xfId="0" applyNumberFormat="1" applyFont="1" applyBorder="1" applyAlignment="1" applyProtection="1">
      <alignment horizontal="left" vertical="center"/>
      <protection locked="0"/>
    </xf>
    <xf numFmtId="4" fontId="42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37" fillId="41" borderId="53" xfId="0" applyNumberFormat="1" applyFont="1" applyFill="1" applyBorder="1" applyAlignment="1" applyProtection="1">
      <alignment vertical="center"/>
      <protection locked="0"/>
    </xf>
    <xf numFmtId="4" fontId="37" fillId="41" borderId="16" xfId="0" applyNumberFormat="1" applyFont="1" applyFill="1" applyBorder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horizontal="left" vertical="center"/>
      <protection locked="0"/>
    </xf>
    <xf numFmtId="4" fontId="46" fillId="0" borderId="0" xfId="0" applyNumberFormat="1" applyFont="1" applyFill="1" applyAlignment="1" applyProtection="1">
      <alignment horizontal="left" vertical="center"/>
      <protection locked="0"/>
    </xf>
    <xf numFmtId="4" fontId="50" fillId="43" borderId="53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50" fillId="0" borderId="20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vertical="center"/>
      <protection locked="0"/>
    </xf>
    <xf numFmtId="4" fontId="51" fillId="0" borderId="22" xfId="0" applyNumberFormat="1" applyFont="1" applyFill="1" applyBorder="1" applyAlignment="1" applyProtection="1">
      <alignment vertical="center"/>
      <protection locked="0"/>
    </xf>
    <xf numFmtId="4" fontId="51" fillId="0" borderId="22" xfId="0" applyNumberFormat="1" applyFont="1" applyFill="1" applyBorder="1" applyAlignment="1" applyProtection="1">
      <alignment vertical="center" wrapText="1"/>
      <protection locked="0"/>
    </xf>
    <xf numFmtId="4" fontId="50" fillId="0" borderId="52" xfId="0" applyNumberFormat="1" applyFont="1" applyFill="1" applyBorder="1" applyAlignment="1" applyProtection="1">
      <alignment vertical="center"/>
      <protection locked="0"/>
    </xf>
    <xf numFmtId="4" fontId="50" fillId="0" borderId="22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horizontal="left" vertical="center"/>
      <protection locked="0"/>
    </xf>
    <xf numFmtId="4" fontId="51" fillId="0" borderId="22" xfId="0" applyNumberFormat="1" applyFont="1" applyFill="1" applyBorder="1" applyAlignment="1" applyProtection="1">
      <alignment horizontal="left" vertical="center"/>
      <protection locked="0"/>
    </xf>
    <xf numFmtId="4" fontId="51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43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37" fillId="41" borderId="53" xfId="0" applyNumberFormat="1" applyFont="1" applyFill="1" applyBorder="1" applyAlignment="1">
      <alignment horizontal="left" vertical="center"/>
    </xf>
    <xf numFmtId="4" fontId="37" fillId="41" borderId="16" xfId="0" applyNumberFormat="1" applyFont="1" applyFill="1" applyBorder="1" applyAlignment="1">
      <alignment horizontal="left" vertical="center"/>
    </xf>
    <xf numFmtId="4" fontId="42" fillId="0" borderId="52" xfId="0" applyNumberFormat="1" applyFont="1" applyBorder="1" applyAlignment="1" applyProtection="1">
      <alignment horizontal="justify" vertical="center"/>
      <protection locked="0"/>
    </xf>
    <xf numFmtId="4" fontId="42" fillId="0" borderId="22" xfId="0" applyNumberFormat="1" applyFont="1" applyBorder="1" applyAlignment="1" applyProtection="1">
      <alignment horizontal="justify" vertical="center"/>
      <protection locked="0"/>
    </xf>
    <xf numFmtId="4" fontId="42" fillId="0" borderId="53" xfId="0" applyNumberFormat="1" applyFont="1" applyBorder="1" applyAlignment="1">
      <alignment vertical="center" wrapText="1"/>
    </xf>
    <xf numFmtId="0" fontId="3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45" fillId="0" borderId="0" xfId="0" applyNumberFormat="1" applyFont="1" applyFill="1" applyAlignment="1" applyProtection="1">
      <alignment horizontal="left" vertical="center" wrapText="1"/>
      <protection locked="0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 wrapText="1"/>
    </xf>
    <xf numFmtId="4" fontId="32" fillId="41" borderId="5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Border="1" applyAlignment="1" applyProtection="1">
      <alignment horizontal="left" vertical="center" wrapText="1"/>
      <protection locked="0"/>
    </xf>
    <xf numFmtId="4" fontId="50" fillId="0" borderId="20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Border="1" applyAlignment="1" applyProtection="1">
      <alignment horizontal="left" vertical="center" wrapText="1"/>
      <protection locked="0"/>
    </xf>
    <xf numFmtId="4" fontId="50" fillId="0" borderId="22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Border="1" applyAlignment="1" applyProtection="1">
      <alignment horizontal="left" vertical="center" wrapText="1"/>
      <protection locked="0"/>
    </xf>
    <xf numFmtId="4" fontId="47" fillId="0" borderId="22" xfId="0" applyNumberFormat="1" applyFont="1" applyBorder="1" applyAlignment="1" applyProtection="1">
      <alignment horizontal="left" vertical="center" wrapText="1"/>
      <protection locked="0"/>
    </xf>
    <xf numFmtId="4" fontId="50" fillId="0" borderId="68" xfId="0" applyNumberFormat="1" applyFont="1" applyBorder="1" applyAlignment="1" applyProtection="1">
      <alignment horizontal="left" vertical="center" wrapText="1"/>
      <protection locked="0"/>
    </xf>
    <xf numFmtId="4" fontId="50" fillId="0" borderId="26" xfId="0" applyNumberFormat="1" applyFont="1" applyBorder="1" applyAlignment="1" applyProtection="1">
      <alignment horizontal="left" vertical="center" wrapText="1"/>
      <protection locked="0"/>
    </xf>
    <xf numFmtId="4" fontId="48" fillId="41" borderId="53" xfId="0" applyNumberFormat="1" applyFont="1" applyFill="1" applyBorder="1" applyAlignment="1" applyProtection="1">
      <alignment horizontal="justify" vertical="center" wrapText="1"/>
      <protection locked="0"/>
    </xf>
    <xf numFmtId="4" fontId="48" fillId="41" borderId="16" xfId="0" applyNumberFormat="1" applyFont="1" applyFill="1" applyBorder="1" applyAlignment="1" applyProtection="1">
      <alignment horizontal="justify" vertical="center" wrapText="1"/>
      <protection locked="0"/>
    </xf>
    <xf numFmtId="4" fontId="45" fillId="0" borderId="0" xfId="0" applyNumberFormat="1" applyFont="1" applyFill="1" applyBorder="1" applyAlignment="1">
      <alignment horizontal="left" vertical="center" wrapText="1"/>
    </xf>
    <xf numFmtId="0" fontId="67" fillId="0" borderId="0" xfId="0" applyFont="1" applyAlignment="1">
      <alignment horizontal="left" vertical="center" wrapText="1"/>
    </xf>
    <xf numFmtId="4" fontId="3" fillId="41" borderId="55" xfId="0" applyNumberFormat="1" applyFont="1" applyFill="1" applyBorder="1" applyAlignment="1">
      <alignment horizontal="center" vertical="center" wrapText="1"/>
    </xf>
    <xf numFmtId="4" fontId="3" fillId="41" borderId="59" xfId="0" applyNumberFormat="1" applyFont="1" applyFill="1" applyBorder="1" applyAlignment="1">
      <alignment horizontal="center" vertical="center" wrapText="1"/>
    </xf>
    <xf numFmtId="0" fontId="65" fillId="44" borderId="11" xfId="0" applyFont="1" applyFill="1" applyBorder="1" applyAlignment="1">
      <alignment horizontal="center" wrapText="1"/>
    </xf>
    <xf numFmtId="0" fontId="65" fillId="44" borderId="57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4" fontId="37" fillId="0" borderId="51" xfId="0" applyNumberFormat="1" applyFont="1" applyBorder="1" applyAlignment="1">
      <alignment vertical="center"/>
    </xf>
    <xf numFmtId="4" fontId="37" fillId="0" borderId="20" xfId="0" applyNumberFormat="1" applyFont="1" applyBorder="1" applyAlignment="1">
      <alignment vertical="center"/>
    </xf>
    <xf numFmtId="4" fontId="31" fillId="0" borderId="52" xfId="0" applyNumberFormat="1" applyFont="1" applyFill="1" applyBorder="1" applyAlignment="1">
      <alignment horizontal="left" vertical="center" wrapText="1"/>
    </xf>
    <xf numFmtId="4" fontId="31" fillId="0" borderId="22" xfId="0" applyNumberFormat="1" applyFont="1" applyFill="1" applyBorder="1" applyAlignment="1">
      <alignment horizontal="left" vertical="center" wrapText="1"/>
    </xf>
    <xf numFmtId="4" fontId="31" fillId="0" borderId="68" xfId="0" applyNumberFormat="1" applyFont="1" applyBorder="1" applyAlignment="1">
      <alignment vertical="center" wrapText="1"/>
    </xf>
    <xf numFmtId="4" fontId="31" fillId="0" borderId="26" xfId="0" applyNumberFormat="1" applyFont="1" applyBorder="1" applyAlignment="1">
      <alignment vertical="center" wrapText="1"/>
    </xf>
    <xf numFmtId="4" fontId="37" fillId="41" borderId="53" xfId="0" applyNumberFormat="1" applyFont="1" applyFill="1" applyBorder="1" applyAlignment="1">
      <alignment horizontal="left" vertical="center" wrapText="1"/>
    </xf>
    <xf numFmtId="4" fontId="37" fillId="41" borderId="16" xfId="0" applyNumberFormat="1" applyFont="1" applyFill="1" applyBorder="1" applyAlignment="1">
      <alignment horizontal="left" vertical="center" wrapText="1"/>
    </xf>
    <xf numFmtId="4" fontId="50" fillId="0" borderId="53" xfId="0" applyNumberFormat="1" applyFont="1" applyFill="1" applyBorder="1" applyAlignment="1">
      <alignment horizontal="center" vertical="center"/>
    </xf>
    <xf numFmtId="4" fontId="50" fillId="0" borderId="16" xfId="0" applyNumberFormat="1" applyFont="1" applyFill="1" applyBorder="1" applyAlignment="1">
      <alignment horizontal="center" vertical="center"/>
    </xf>
    <xf numFmtId="4" fontId="50" fillId="0" borderId="53" xfId="0" applyNumberFormat="1" applyFont="1" applyBorder="1" applyAlignment="1">
      <alignment horizontal="center" vertical="center"/>
    </xf>
    <xf numFmtId="4" fontId="50" fillId="0" borderId="16" xfId="0" applyNumberFormat="1" applyFont="1" applyBorder="1" applyAlignment="1">
      <alignment horizontal="center" vertical="center"/>
    </xf>
    <xf numFmtId="4" fontId="38" fillId="0" borderId="0" xfId="0" applyNumberFormat="1" applyFont="1" applyFill="1" applyBorder="1" applyAlignment="1">
      <alignment horizontal="center" vertical="center" wrapText="1"/>
    </xf>
    <xf numFmtId="4" fontId="32" fillId="41" borderId="53" xfId="0" applyNumberFormat="1" applyFont="1" applyFill="1" applyBorder="1" applyAlignment="1">
      <alignment horizontal="center" vertical="center" wrapText="1"/>
    </xf>
    <xf numFmtId="4" fontId="32" fillId="41" borderId="16" xfId="0" applyNumberFormat="1" applyFont="1" applyFill="1" applyBorder="1" applyAlignment="1">
      <alignment horizontal="center" vertical="center" wrapText="1"/>
    </xf>
    <xf numFmtId="4" fontId="31" fillId="0" borderId="51" xfId="0" applyNumberFormat="1" applyFont="1" applyFill="1" applyBorder="1" applyAlignment="1">
      <alignment vertical="center" wrapText="1"/>
    </xf>
    <xf numFmtId="4" fontId="31" fillId="0" borderId="20" xfId="0" applyNumberFormat="1" applyFont="1" applyFill="1" applyBorder="1" applyAlignment="1">
      <alignment vertical="center" wrapText="1"/>
    </xf>
    <xf numFmtId="4" fontId="31" fillId="0" borderId="52" xfId="0" applyNumberFormat="1" applyFont="1" applyFill="1" applyBorder="1" applyAlignment="1">
      <alignment vertical="center" wrapText="1"/>
    </xf>
    <xf numFmtId="4" fontId="31" fillId="0" borderId="22" xfId="0" applyNumberFormat="1" applyFont="1" applyFill="1" applyBorder="1" applyAlignment="1">
      <alignment vertical="center" wrapText="1"/>
    </xf>
    <xf numFmtId="4" fontId="31" fillId="0" borderId="69" xfId="0" applyNumberFormat="1" applyFont="1" applyFill="1" applyBorder="1" applyAlignment="1">
      <alignment vertical="center" wrapText="1"/>
    </xf>
    <xf numFmtId="4" fontId="31" fillId="0" borderId="42" xfId="0" applyNumberFormat="1" applyFont="1" applyFill="1" applyBorder="1" applyAlignment="1">
      <alignment vertical="center" wrapText="1"/>
    </xf>
    <xf numFmtId="4" fontId="58" fillId="0" borderId="54" xfId="0" applyNumberFormat="1" applyFont="1" applyFill="1" applyBorder="1" applyAlignment="1">
      <alignment vertical="center" wrapText="1"/>
    </xf>
    <xf numFmtId="4" fontId="58" fillId="0" borderId="48" xfId="0" applyNumberFormat="1" applyFont="1" applyFill="1" applyBorder="1" applyAlignment="1">
      <alignment vertical="center" wrapText="1"/>
    </xf>
    <xf numFmtId="4" fontId="58" fillId="0" borderId="68" xfId="0" applyNumberFormat="1" applyFont="1" applyFill="1" applyBorder="1" applyAlignment="1">
      <alignment vertical="center" wrapText="1"/>
    </xf>
    <xf numFmtId="4" fontId="58" fillId="0" borderId="26" xfId="0" applyNumberFormat="1" applyFont="1" applyFill="1" applyBorder="1" applyAlignment="1">
      <alignment vertical="center" wrapText="1"/>
    </xf>
    <xf numFmtId="0" fontId="0" fillId="0" borderId="32" xfId="0" applyBorder="1" applyAlignment="1">
      <alignment horizontal="left" vertical="center" wrapText="1"/>
    </xf>
    <xf numFmtId="0" fontId="0" fillId="0" borderId="32" xfId="0" applyBorder="1" applyAlignment="1">
      <alignment vertical="center"/>
    </xf>
    <xf numFmtId="4" fontId="50" fillId="43" borderId="67" xfId="0" applyNumberFormat="1" applyFont="1" applyFill="1" applyBorder="1" applyAlignment="1">
      <alignment horizontal="center" vertical="center"/>
    </xf>
    <xf numFmtId="4" fontId="50" fillId="43" borderId="13" xfId="0" applyNumberFormat="1" applyFont="1" applyFill="1" applyBorder="1" applyAlignment="1">
      <alignment horizontal="center" vertical="center"/>
    </xf>
    <xf numFmtId="4" fontId="50" fillId="43" borderId="53" xfId="0" applyNumberFormat="1" applyFont="1" applyFill="1" applyBorder="1" applyAlignment="1">
      <alignment horizontal="center" vertical="center"/>
    </xf>
    <xf numFmtId="4" fontId="50" fillId="43" borderId="16" xfId="0" applyNumberFormat="1" applyFont="1" applyFill="1" applyBorder="1" applyAlignment="1">
      <alignment horizontal="center" vertical="center"/>
    </xf>
    <xf numFmtId="4" fontId="42" fillId="0" borderId="53" xfId="0" applyNumberFormat="1" applyFont="1" applyBorder="1" applyAlignment="1">
      <alignment horizontal="right" vertical="center"/>
    </xf>
    <xf numFmtId="4" fontId="42" fillId="0" borderId="16" xfId="0" applyNumberFormat="1" applyFont="1" applyBorder="1" applyAlignment="1">
      <alignment horizontal="righ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59" fillId="43" borderId="53" xfId="0" applyNumberFormat="1" applyFont="1" applyFill="1" applyBorder="1" applyAlignment="1" applyProtection="1">
      <alignment horizontal="center" vertical="center"/>
      <protection locked="0"/>
    </xf>
    <xf numFmtId="4" fontId="59" fillId="43" borderId="32" xfId="0" applyNumberFormat="1" applyFont="1" applyFill="1" applyBorder="1" applyAlignment="1" applyProtection="1">
      <alignment horizontal="center" vertical="center"/>
      <protection locked="0"/>
    </xf>
    <xf numFmtId="4" fontId="59" fillId="43" borderId="16" xfId="0" applyNumberFormat="1" applyFont="1" applyFill="1" applyBorder="1" applyAlignment="1" applyProtection="1">
      <alignment horizontal="center" vertical="center"/>
      <protection locked="0"/>
    </xf>
    <xf numFmtId="4" fontId="60" fillId="0" borderId="53" xfId="0" applyNumberFormat="1" applyFont="1" applyFill="1" applyBorder="1" applyAlignment="1" applyProtection="1">
      <alignment vertical="center" wrapText="1"/>
      <protection locked="0"/>
    </xf>
    <xf numFmtId="4" fontId="60" fillId="0" borderId="32" xfId="0" applyNumberFormat="1" applyFont="1" applyFill="1" applyBorder="1" applyAlignment="1" applyProtection="1">
      <alignment vertical="center" wrapText="1"/>
      <protection locked="0"/>
    </xf>
    <xf numFmtId="4" fontId="60" fillId="0" borderId="16" xfId="0" applyNumberFormat="1" applyFont="1" applyFill="1" applyBorder="1" applyAlignment="1" applyProtection="1">
      <alignment vertical="center" wrapText="1"/>
      <protection locked="0"/>
    </xf>
    <xf numFmtId="4" fontId="47" fillId="0" borderId="51" xfId="0" applyNumberFormat="1" applyFont="1" applyFill="1" applyBorder="1" applyAlignment="1" applyProtection="1">
      <alignment vertical="center"/>
      <protection locked="0"/>
    </xf>
    <xf numFmtId="4" fontId="47" fillId="0" borderId="34" xfId="0" applyNumberFormat="1" applyFont="1" applyFill="1" applyBorder="1" applyAlignment="1" applyProtection="1">
      <alignment vertical="center"/>
      <protection locked="0"/>
    </xf>
    <xf numFmtId="4" fontId="47" fillId="0" borderId="20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/>
      <protection locked="0"/>
    </xf>
    <xf numFmtId="4" fontId="47" fillId="0" borderId="37" xfId="0" applyNumberFormat="1" applyFont="1" applyFill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58" fillId="0" borderId="52" xfId="0" applyNumberFormat="1" applyFont="1" applyFill="1" applyBorder="1" applyAlignment="1" applyProtection="1">
      <alignment vertical="center"/>
      <protection locked="0"/>
    </xf>
    <xf numFmtId="4" fontId="58" fillId="0" borderId="37" xfId="0" applyNumberFormat="1" applyFont="1" applyFill="1" applyBorder="1" applyAlignment="1" applyProtection="1">
      <alignment vertical="center"/>
      <protection locked="0"/>
    </xf>
    <xf numFmtId="4" fontId="58" fillId="0" borderId="22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 wrapText="1"/>
      <protection locked="0"/>
    </xf>
    <xf numFmtId="4" fontId="47" fillId="0" borderId="37" xfId="0" applyNumberFormat="1" applyFont="1" applyFill="1" applyBorder="1" applyAlignment="1" applyProtection="1">
      <alignment vertical="center" wrapText="1"/>
      <protection locked="0"/>
    </xf>
    <xf numFmtId="4" fontId="47" fillId="0" borderId="22" xfId="0" applyNumberFormat="1" applyFont="1" applyFill="1" applyBorder="1" applyAlignment="1" applyProtection="1">
      <alignment vertical="center" wrapText="1"/>
      <protection locked="0"/>
    </xf>
    <xf numFmtId="4" fontId="47" fillId="0" borderId="68" xfId="0" applyNumberFormat="1" applyFont="1" applyFill="1" applyBorder="1" applyAlignment="1" applyProtection="1">
      <alignment vertical="center" wrapText="1"/>
      <protection locked="0"/>
    </xf>
    <xf numFmtId="4" fontId="47" fillId="0" borderId="64" xfId="0" applyNumberFormat="1" applyFont="1" applyFill="1" applyBorder="1" applyAlignment="1" applyProtection="1">
      <alignment vertical="center" wrapText="1"/>
      <protection locked="0"/>
    </xf>
    <xf numFmtId="4" fontId="47" fillId="0" borderId="26" xfId="0" applyNumberFormat="1" applyFont="1" applyFill="1" applyBorder="1" applyAlignment="1" applyProtection="1">
      <alignment vertical="center" wrapText="1"/>
      <protection locked="0"/>
    </xf>
    <xf numFmtId="4" fontId="60" fillId="0" borderId="53" xfId="0" applyNumberFormat="1" applyFont="1" applyBorder="1" applyAlignment="1" applyProtection="1">
      <alignment horizontal="left" vertical="center" wrapText="1"/>
      <protection locked="0"/>
    </xf>
    <xf numFmtId="4" fontId="60" fillId="0" borderId="32" xfId="0" applyNumberFormat="1" applyFont="1" applyBorder="1" applyAlignment="1" applyProtection="1">
      <alignment horizontal="left" vertical="center" wrapText="1"/>
      <protection locked="0"/>
    </xf>
    <xf numFmtId="4" fontId="60" fillId="0" borderId="16" xfId="0" applyNumberFormat="1" applyFont="1" applyBorder="1" applyAlignment="1" applyProtection="1">
      <alignment horizontal="left" vertical="center" wrapText="1"/>
      <protection locked="0"/>
    </xf>
    <xf numFmtId="4" fontId="60" fillId="0" borderId="53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32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16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52" xfId="0" applyNumberFormat="1" applyFont="1" applyFill="1" applyBorder="1" applyAlignment="1" applyProtection="1">
      <alignment horizontal="left" vertical="center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inden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6" xfId="0" applyNumberFormat="1" applyFont="1" applyFill="1" applyBorder="1" applyAlignment="1" applyProtection="1">
      <alignment horizontal="left" vertical="center" wrapText="1" indent="1"/>
      <protection locked="0"/>
    </xf>
    <xf numFmtId="4" fontId="59" fillId="43" borderId="53" xfId="0" applyNumberFormat="1" applyFont="1" applyFill="1" applyBorder="1" applyAlignment="1" applyProtection="1">
      <alignment vertical="center"/>
      <protection locked="0"/>
    </xf>
    <xf numFmtId="4" fontId="59" fillId="43" borderId="32" xfId="0" applyNumberFormat="1" applyFont="1" applyFill="1" applyBorder="1" applyAlignment="1" applyProtection="1">
      <alignment vertical="center"/>
      <protection locked="0"/>
    </xf>
    <xf numFmtId="4" fontId="59" fillId="43" borderId="16" xfId="0" applyNumberFormat="1" applyFont="1" applyFill="1" applyBorder="1" applyAlignment="1" applyProtection="1">
      <alignment vertical="center"/>
      <protection locked="0"/>
    </xf>
    <xf numFmtId="4" fontId="50" fillId="43" borderId="33" xfId="0" applyNumberFormat="1" applyFont="1" applyFill="1" applyBorder="1" applyAlignment="1" applyProtection="1">
      <alignment horizontal="center" vertical="center"/>
      <protection locked="0"/>
    </xf>
    <xf numFmtId="4" fontId="50" fillId="43" borderId="62" xfId="0" applyNumberFormat="1" applyFont="1" applyFill="1" applyBorder="1" applyAlignment="1" applyProtection="1">
      <alignment horizontal="center" vertical="center"/>
      <protection locked="0"/>
    </xf>
    <xf numFmtId="4" fontId="37" fillId="41" borderId="6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61" xfId="0" applyFont="1" applyBorder="1" applyAlignment="1">
      <alignment horizontal="center" vertical="center" wrapText="1"/>
    </xf>
    <xf numFmtId="0" fontId="68" fillId="43" borderId="67" xfId="0" applyFont="1" applyFill="1" applyBorder="1" applyAlignment="1">
      <alignment horizontal="center" vertical="center"/>
    </xf>
    <xf numFmtId="0" fontId="68" fillId="43" borderId="13" xfId="0" applyFont="1" applyFill="1" applyBorder="1" applyAlignment="1">
      <alignment horizontal="center" vertical="center"/>
    </xf>
    <xf numFmtId="4" fontId="42" fillId="0" borderId="51" xfId="0" applyNumberFormat="1" applyFont="1" applyBorder="1" applyAlignment="1" applyProtection="1">
      <alignment horizontal="left" vertical="center"/>
      <protection locked="0"/>
    </xf>
    <xf numFmtId="4" fontId="42" fillId="0" borderId="20" xfId="0" applyNumberFormat="1" applyFont="1" applyBorder="1" applyAlignment="1" applyProtection="1">
      <alignment horizontal="left" vertical="center"/>
      <protection locked="0"/>
    </xf>
    <xf numFmtId="4" fontId="42" fillId="0" borderId="52" xfId="0" applyNumberFormat="1" applyFont="1" applyBorder="1" applyAlignment="1" applyProtection="1">
      <alignment horizontal="left" vertical="center" wrapText="1"/>
      <protection locked="0"/>
    </xf>
    <xf numFmtId="4" fontId="42" fillId="0" borderId="22" xfId="0" applyNumberFormat="1" applyFont="1" applyBorder="1" applyAlignment="1" applyProtection="1">
      <alignment horizontal="left" vertical="center" wrapText="1"/>
      <protection locked="0"/>
    </xf>
    <xf numFmtId="4" fontId="42" fillId="0" borderId="68" xfId="0" applyNumberFormat="1" applyFont="1" applyFill="1" applyBorder="1" applyAlignment="1" applyProtection="1">
      <alignment horizontal="left" vertical="center"/>
      <protection locked="0"/>
    </xf>
    <xf numFmtId="4" fontId="42" fillId="0" borderId="26" xfId="0" applyNumberFormat="1" applyFont="1" applyFill="1" applyBorder="1" applyAlignment="1" applyProtection="1">
      <alignment horizontal="left" vertical="center"/>
      <protection locked="0"/>
    </xf>
    <xf numFmtId="4" fontId="48" fillId="41" borderId="53" xfId="0" applyNumberFormat="1" applyFont="1" applyFill="1" applyBorder="1" applyAlignment="1" applyProtection="1">
      <alignment horizontal="left" vertical="center"/>
      <protection locked="0"/>
    </xf>
    <xf numFmtId="4" fontId="48" fillId="41" borderId="16" xfId="0" applyNumberFormat="1" applyFont="1" applyFill="1" applyBorder="1" applyAlignment="1" applyProtection="1">
      <alignment horizontal="left" vertical="center"/>
      <protection locked="0"/>
    </xf>
    <xf numFmtId="0" fontId="37" fillId="43" borderId="53" xfId="0" applyFont="1" applyFill="1" applyBorder="1" applyAlignment="1">
      <alignment horizontal="center" vertical="center"/>
    </xf>
    <xf numFmtId="0" fontId="37" fillId="43" borderId="32" xfId="0" applyFont="1" applyFill="1" applyBorder="1" applyAlignment="1">
      <alignment horizontal="center" vertical="center"/>
    </xf>
    <xf numFmtId="0" fontId="37" fillId="43" borderId="16" xfId="0" applyFont="1" applyFill="1" applyBorder="1" applyAlignment="1">
      <alignment horizontal="center" vertical="center"/>
    </xf>
    <xf numFmtId="4" fontId="37" fillId="0" borderId="32" xfId="0" applyNumberFormat="1" applyFont="1" applyFill="1" applyBorder="1" applyAlignment="1" applyProtection="1">
      <alignment vertical="center" wrapText="1"/>
      <protection locked="0"/>
    </xf>
    <xf numFmtId="4" fontId="37" fillId="0" borderId="16" xfId="0" applyNumberFormat="1" applyFont="1" applyFill="1" applyBorder="1" applyAlignment="1" applyProtection="1">
      <alignment vertical="center" wrapText="1"/>
      <protection locked="0"/>
    </xf>
    <xf numFmtId="4" fontId="53" fillId="0" borderId="51" xfId="0" applyNumberFormat="1" applyFont="1" applyFill="1" applyBorder="1" applyAlignment="1" applyProtection="1">
      <alignment vertical="center" wrapText="1"/>
      <protection locked="0"/>
    </xf>
    <xf numFmtId="4" fontId="53" fillId="0" borderId="34" xfId="0" applyNumberFormat="1" applyFont="1" applyFill="1" applyBorder="1" applyAlignment="1" applyProtection="1">
      <alignment vertical="center" wrapText="1"/>
      <protection locked="0"/>
    </xf>
    <xf numFmtId="4" fontId="53" fillId="0" borderId="20" xfId="0" applyNumberFormat="1" applyFont="1" applyFill="1" applyBorder="1" applyAlignment="1" applyProtection="1">
      <alignment vertical="center" wrapText="1"/>
      <protection locked="0"/>
    </xf>
    <xf numFmtId="4" fontId="53" fillId="0" borderId="52" xfId="0" applyNumberFormat="1" applyFont="1" applyFill="1" applyBorder="1" applyAlignment="1" applyProtection="1">
      <alignment vertical="center" wrapText="1"/>
      <protection locked="0"/>
    </xf>
    <xf numFmtId="4" fontId="53" fillId="0" borderId="37" xfId="0" applyNumberFormat="1" applyFont="1" applyFill="1" applyBorder="1" applyAlignment="1" applyProtection="1">
      <alignment vertical="center" wrapText="1"/>
      <protection locked="0"/>
    </xf>
    <xf numFmtId="4" fontId="53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68" xfId="0" applyNumberFormat="1" applyFont="1" applyFill="1" applyBorder="1" applyAlignment="1" applyProtection="1">
      <alignment vertical="center" wrapText="1"/>
      <protection locked="0"/>
    </xf>
    <xf numFmtId="4" fontId="53" fillId="0" borderId="64" xfId="0" applyNumberFormat="1" applyFont="1" applyFill="1" applyBorder="1" applyAlignment="1" applyProtection="1">
      <alignment vertical="center" wrapText="1"/>
      <protection locked="0"/>
    </xf>
    <xf numFmtId="4" fontId="53" fillId="0" borderId="26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/>
      <protection locked="0"/>
    </xf>
    <xf numFmtId="4" fontId="37" fillId="0" borderId="32" xfId="0" applyNumberFormat="1" applyFont="1" applyFill="1" applyBorder="1" applyAlignment="1" applyProtection="1">
      <alignment vertical="center"/>
      <protection locked="0"/>
    </xf>
    <xf numFmtId="4" fontId="37" fillId="0" borderId="16" xfId="0" applyNumberFormat="1" applyFont="1" applyFill="1" applyBorder="1" applyAlignment="1" applyProtection="1">
      <alignment vertical="center"/>
      <protection locked="0"/>
    </xf>
    <xf numFmtId="4" fontId="37" fillId="0" borderId="67" xfId="0" applyNumberFormat="1" applyFont="1" applyFill="1" applyBorder="1" applyAlignment="1" applyProtection="1">
      <alignment vertical="center"/>
      <protection locked="0"/>
    </xf>
    <xf numFmtId="4" fontId="37" fillId="0" borderId="14" xfId="0" applyNumberFormat="1" applyFont="1" applyFill="1" applyBorder="1" applyAlignment="1" applyProtection="1">
      <alignment vertical="center"/>
      <protection locked="0"/>
    </xf>
    <xf numFmtId="4" fontId="37" fillId="0" borderId="13" xfId="0" applyNumberFormat="1" applyFont="1" applyFill="1" applyBorder="1" applyAlignment="1" applyProtection="1">
      <alignment vertical="center"/>
      <protection locked="0"/>
    </xf>
    <xf numFmtId="4" fontId="53" fillId="0" borderId="51" xfId="0" applyNumberFormat="1" applyFont="1" applyFill="1" applyBorder="1" applyAlignment="1" applyProtection="1">
      <alignment vertical="center"/>
      <protection locked="0"/>
    </xf>
    <xf numFmtId="4" fontId="53" fillId="0" borderId="34" xfId="0" applyNumberFormat="1" applyFont="1" applyFill="1" applyBorder="1" applyAlignment="1" applyProtection="1">
      <alignment vertical="center"/>
      <protection locked="0"/>
    </xf>
    <xf numFmtId="4" fontId="53" fillId="0" borderId="20" xfId="0" applyNumberFormat="1" applyFont="1" applyFill="1" applyBorder="1" applyAlignment="1" applyProtection="1">
      <alignment vertical="center"/>
      <protection locked="0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3" fillId="0" borderId="37" xfId="0" applyNumberFormat="1" applyFont="1" applyFill="1" applyBorder="1" applyAlignment="1" applyProtection="1">
      <alignment vertical="center"/>
      <protection locked="0"/>
    </xf>
    <xf numFmtId="4" fontId="53" fillId="0" borderId="22" xfId="0" applyNumberFormat="1" applyFont="1" applyFill="1" applyBorder="1" applyAlignment="1" applyProtection="1">
      <alignment vertical="center"/>
      <protection locked="0"/>
    </xf>
    <xf numFmtId="4" fontId="37" fillId="43" borderId="53" xfId="0" applyNumberFormat="1" applyFont="1" applyFill="1" applyBorder="1" applyAlignment="1" applyProtection="1">
      <alignment horizontal="left" vertical="center"/>
      <protection locked="0"/>
    </xf>
    <xf numFmtId="4" fontId="37" fillId="43" borderId="32" xfId="0" applyNumberFormat="1" applyFont="1" applyFill="1" applyBorder="1" applyAlignment="1" applyProtection="1">
      <alignment horizontal="left" vertical="center"/>
      <protection locked="0"/>
    </xf>
    <xf numFmtId="4" fontId="37" fillId="43" borderId="16" xfId="0" applyNumberFormat="1" applyFont="1" applyFill="1" applyBorder="1" applyAlignment="1" applyProtection="1">
      <alignment horizontal="left" vertical="center"/>
      <protection locked="0"/>
    </xf>
    <xf numFmtId="4" fontId="37" fillId="0" borderId="53" xfId="0" applyNumberFormat="1" applyFont="1" applyBorder="1" applyAlignment="1" applyProtection="1">
      <alignment horizontal="left" vertical="center" wrapText="1"/>
      <protection locked="0"/>
    </xf>
    <xf numFmtId="4" fontId="37" fillId="0" borderId="32" xfId="0" applyNumberFormat="1" applyFont="1" applyBorder="1" applyAlignment="1" applyProtection="1">
      <alignment horizontal="left" vertical="center" wrapText="1"/>
      <protection locked="0"/>
    </xf>
    <xf numFmtId="4" fontId="37" fillId="0" borderId="16" xfId="0" applyNumberFormat="1" applyFont="1" applyBorder="1" applyAlignment="1" applyProtection="1">
      <alignment horizontal="left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 wrapText="1"/>
      <protection locked="0"/>
    </xf>
    <xf numFmtId="4" fontId="50" fillId="0" borderId="34" xfId="0" applyNumberFormat="1" applyFont="1" applyFill="1" applyBorder="1" applyAlignment="1" applyProtection="1">
      <alignment vertical="center" wrapText="1"/>
      <protection locked="0"/>
    </xf>
    <xf numFmtId="4" fontId="50" fillId="0" borderId="20" xfId="0" applyNumberFormat="1" applyFont="1" applyFill="1" applyBorder="1" applyAlignment="1" applyProtection="1">
      <alignment vertical="center" wrapText="1"/>
      <protection locked="0"/>
    </xf>
    <xf numFmtId="4" fontId="50" fillId="0" borderId="37" xfId="0" applyNumberFormat="1" applyFont="1" applyFill="1" applyBorder="1" applyAlignment="1" applyProtection="1">
      <alignment vertical="center" wrapText="1"/>
      <protection locked="0"/>
    </xf>
    <xf numFmtId="4" fontId="50" fillId="0" borderId="22" xfId="0" applyNumberFormat="1" applyFont="1" applyFill="1" applyBorder="1" applyAlignment="1" applyProtection="1">
      <alignment vertical="center" wrapText="1"/>
      <protection locked="0"/>
    </xf>
    <xf numFmtId="4" fontId="51" fillId="0" borderId="37" xfId="0" applyNumberFormat="1" applyFont="1" applyFill="1" applyBorder="1" applyAlignment="1" applyProtection="1">
      <alignment vertical="center" wrapText="1"/>
      <protection locked="0"/>
    </xf>
    <xf numFmtId="4" fontId="50" fillId="0" borderId="37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>
      <alignment vertical="center" wrapText="1"/>
    </xf>
    <xf numFmtId="4" fontId="51" fillId="0" borderId="37" xfId="0" applyNumberFormat="1" applyFont="1" applyFill="1" applyBorder="1" applyAlignment="1">
      <alignment vertical="center" wrapText="1"/>
    </xf>
    <xf numFmtId="4" fontId="51" fillId="0" borderId="22" xfId="0" applyNumberFormat="1" applyFont="1" applyFill="1" applyBorder="1" applyAlignment="1">
      <alignment vertical="center" wrapText="1"/>
    </xf>
    <xf numFmtId="4" fontId="51" fillId="0" borderId="68" xfId="0" applyNumberFormat="1" applyFont="1" applyFill="1" applyBorder="1" applyAlignment="1" applyProtection="1">
      <alignment vertical="center" wrapText="1"/>
      <protection locked="0"/>
    </xf>
    <xf numFmtId="4" fontId="51" fillId="0" borderId="64" xfId="0" applyNumberFormat="1" applyFont="1" applyFill="1" applyBorder="1" applyAlignment="1" applyProtection="1">
      <alignment vertical="center" wrapText="1"/>
      <protection locked="0"/>
    </xf>
    <xf numFmtId="4" fontId="51" fillId="0" borderId="26" xfId="0" applyNumberFormat="1" applyFont="1" applyFill="1" applyBorder="1" applyAlignment="1" applyProtection="1">
      <alignment vertical="center" wrapText="1"/>
      <protection locked="0"/>
    </xf>
    <xf numFmtId="4" fontId="50" fillId="42" borderId="53" xfId="0" applyNumberFormat="1" applyFont="1" applyFill="1" applyBorder="1" applyAlignment="1" applyProtection="1">
      <alignment horizontal="left" vertical="center"/>
      <protection locked="0"/>
    </xf>
    <xf numFmtId="4" fontId="50" fillId="42" borderId="32" xfId="0" applyNumberFormat="1" applyFont="1" applyFill="1" applyBorder="1" applyAlignment="1" applyProtection="1">
      <alignment horizontal="left" vertical="center"/>
      <protection locked="0"/>
    </xf>
    <xf numFmtId="4" fontId="50" fillId="42" borderId="16" xfId="0" applyNumberFormat="1" applyFont="1" applyFill="1" applyBorder="1" applyAlignment="1" applyProtection="1">
      <alignment horizontal="left" vertical="center"/>
      <protection locked="0"/>
    </xf>
    <xf numFmtId="4" fontId="37" fillId="43" borderId="53" xfId="0" applyNumberFormat="1" applyFont="1" applyFill="1" applyBorder="1" applyAlignment="1" applyProtection="1">
      <alignment horizontal="center" vertical="center"/>
      <protection locked="0"/>
    </xf>
    <xf numFmtId="4" fontId="37" fillId="43" borderId="32" xfId="0" applyNumberFormat="1" applyFont="1" applyFill="1" applyBorder="1" applyAlignment="1" applyProtection="1">
      <alignment horizontal="center" vertical="center"/>
      <protection locked="0"/>
    </xf>
    <xf numFmtId="4" fontId="37" fillId="43" borderId="16" xfId="0" applyNumberFormat="1" applyFont="1" applyFill="1" applyBorder="1" applyAlignment="1" applyProtection="1">
      <alignment horizontal="center" vertical="center"/>
      <protection locked="0"/>
    </xf>
    <xf numFmtId="4" fontId="37" fillId="0" borderId="67" xfId="0" applyNumberFormat="1" applyFont="1" applyFill="1" applyBorder="1" applyAlignment="1" applyProtection="1">
      <alignment vertical="center" wrapText="1"/>
      <protection locked="0"/>
    </xf>
    <xf numFmtId="4" fontId="37" fillId="0" borderId="14" xfId="0" applyNumberFormat="1" applyFont="1" applyFill="1" applyBorder="1" applyAlignment="1" applyProtection="1">
      <alignment vertical="center" wrapText="1"/>
      <protection locked="0"/>
    </xf>
    <xf numFmtId="4" fontId="37" fillId="0" borderId="13" xfId="0" applyNumberFormat="1" applyFont="1" applyFill="1" applyBorder="1" applyAlignment="1" applyProtection="1">
      <alignment vertical="center" wrapText="1"/>
      <protection locked="0"/>
    </xf>
    <xf numFmtId="4" fontId="31" fillId="0" borderId="51" xfId="0" applyNumberFormat="1" applyFont="1" applyFill="1" applyBorder="1" applyAlignment="1" applyProtection="1">
      <alignment vertical="center"/>
      <protection locked="0"/>
    </xf>
    <xf numFmtId="4" fontId="31" fillId="0" borderId="34" xfId="0" applyNumberFormat="1" applyFont="1" applyFill="1" applyBorder="1" applyAlignment="1" applyProtection="1">
      <alignment vertical="center"/>
      <protection locked="0"/>
    </xf>
    <xf numFmtId="4" fontId="31" fillId="0" borderId="20" xfId="0" applyNumberFormat="1" applyFont="1" applyFill="1" applyBorder="1" applyAlignment="1" applyProtection="1">
      <alignment vertical="center"/>
      <protection locked="0"/>
    </xf>
    <xf numFmtId="4" fontId="31" fillId="0" borderId="27" xfId="0" applyNumberFormat="1" applyFont="1" applyFill="1" applyBorder="1" applyAlignment="1" applyProtection="1">
      <alignment vertical="center"/>
      <protection locked="0"/>
    </xf>
    <xf numFmtId="4" fontId="31" fillId="0" borderId="0" xfId="0" applyNumberFormat="1" applyFont="1" applyFill="1" applyBorder="1" applyAlignment="1" applyProtection="1">
      <alignment vertical="center"/>
      <protection locked="0"/>
    </xf>
    <xf numFmtId="4" fontId="31" fillId="0" borderId="18" xfId="0" applyNumberFormat="1" applyFont="1" applyFill="1" applyBorder="1" applyAlignment="1" applyProtection="1">
      <alignment vertical="center"/>
      <protection locked="0"/>
    </xf>
    <xf numFmtId="4" fontId="60" fillId="0" borderId="53" xfId="0" applyNumberFormat="1" applyFont="1" applyFill="1" applyBorder="1" applyAlignment="1" applyProtection="1">
      <alignment vertical="center"/>
      <protection locked="0"/>
    </xf>
    <xf numFmtId="4" fontId="60" fillId="0" borderId="32" xfId="0" applyNumberFormat="1" applyFont="1" applyFill="1" applyBorder="1" applyAlignment="1" applyProtection="1">
      <alignment vertical="center"/>
      <protection locked="0"/>
    </xf>
    <xf numFmtId="4" fontId="60" fillId="0" borderId="16" xfId="0" applyNumberFormat="1" applyFont="1" applyFill="1" applyBorder="1" applyAlignment="1" applyProtection="1">
      <alignment vertical="center"/>
      <protection locked="0"/>
    </xf>
    <xf numFmtId="4" fontId="61" fillId="0" borderId="51" xfId="0" applyNumberFormat="1" applyFont="1" applyFill="1" applyBorder="1" applyAlignment="1" applyProtection="1">
      <alignment vertical="center" wrapText="1"/>
      <protection locked="0"/>
    </xf>
    <xf numFmtId="4" fontId="61" fillId="0" borderId="34" xfId="0" applyNumberFormat="1" applyFont="1" applyFill="1" applyBorder="1" applyAlignment="1" applyProtection="1">
      <alignment vertical="center" wrapText="1"/>
      <protection locked="0"/>
    </xf>
    <xf numFmtId="4" fontId="61" fillId="0" borderId="20" xfId="0" applyNumberFormat="1" applyFont="1" applyFill="1" applyBorder="1" applyAlignment="1" applyProtection="1">
      <alignment vertical="center" wrapText="1"/>
      <protection locked="0"/>
    </xf>
    <xf numFmtId="4" fontId="61" fillId="0" borderId="27" xfId="0" applyNumberFormat="1" applyFont="1" applyFill="1" applyBorder="1" applyAlignment="1" applyProtection="1">
      <alignment vertical="center" wrapText="1"/>
      <protection locked="0"/>
    </xf>
    <xf numFmtId="4" fontId="61" fillId="0" borderId="0" xfId="0" applyNumberFormat="1" applyFont="1" applyFill="1" applyBorder="1" applyAlignment="1" applyProtection="1">
      <alignment vertical="center" wrapText="1"/>
      <protection locked="0"/>
    </xf>
    <xf numFmtId="4" fontId="61" fillId="0" borderId="18" xfId="0" applyNumberFormat="1" applyFont="1" applyFill="1" applyBorder="1" applyAlignment="1" applyProtection="1">
      <alignment vertical="center" wrapText="1"/>
      <protection locked="0"/>
    </xf>
    <xf numFmtId="4" fontId="61" fillId="0" borderId="51" xfId="0" applyNumberFormat="1" applyFont="1" applyFill="1" applyBorder="1" applyAlignment="1" applyProtection="1">
      <alignment vertical="center"/>
      <protection locked="0"/>
    </xf>
    <xf numFmtId="4" fontId="61" fillId="0" borderId="34" xfId="0" applyNumberFormat="1" applyFont="1" applyFill="1" applyBorder="1" applyAlignment="1" applyProtection="1">
      <alignment vertical="center"/>
      <protection locked="0"/>
    </xf>
    <xf numFmtId="4" fontId="61" fillId="0" borderId="20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/>
      <protection locked="0"/>
    </xf>
    <xf numFmtId="4" fontId="61" fillId="0" borderId="37" xfId="0" applyNumberFormat="1" applyFont="1" applyFill="1" applyBorder="1" applyAlignment="1" applyProtection="1">
      <alignment vertical="center"/>
      <protection locked="0"/>
    </xf>
    <xf numFmtId="4" fontId="61" fillId="0" borderId="22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 wrapText="1"/>
      <protection locked="0"/>
    </xf>
    <xf numFmtId="4" fontId="61" fillId="0" borderId="37" xfId="0" applyNumberFormat="1" applyFont="1" applyFill="1" applyBorder="1" applyAlignment="1" applyProtection="1">
      <alignment vertical="center" wrapText="1"/>
      <protection locked="0"/>
    </xf>
    <xf numFmtId="4" fontId="61" fillId="0" borderId="22" xfId="0" applyNumberFormat="1" applyFont="1" applyFill="1" applyBorder="1" applyAlignment="1" applyProtection="1">
      <alignment vertical="center" wrapText="1"/>
      <protection locked="0"/>
    </xf>
    <xf numFmtId="4" fontId="55" fillId="0" borderId="68" xfId="0" applyNumberFormat="1" applyFont="1" applyFill="1" applyBorder="1" applyAlignment="1" applyProtection="1">
      <alignment vertical="center"/>
      <protection locked="0"/>
    </xf>
    <xf numFmtId="4" fontId="55" fillId="0" borderId="64" xfId="0" applyNumberFormat="1" applyFont="1" applyFill="1" applyBorder="1" applyAlignment="1" applyProtection="1">
      <alignment vertical="center"/>
      <protection locked="0"/>
    </xf>
    <xf numFmtId="4" fontId="55" fillId="0" borderId="26" xfId="0" applyNumberFormat="1" applyFont="1" applyFill="1" applyBorder="1" applyAlignment="1" applyProtection="1">
      <alignment vertical="center"/>
      <protection locked="0"/>
    </xf>
    <xf numFmtId="4" fontId="48" fillId="41" borderId="32" xfId="0" applyNumberFormat="1" applyFont="1" applyFill="1" applyBorder="1" applyAlignment="1" applyProtection="1">
      <alignment horizontal="left"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3" fillId="0" borderId="0" xfId="0" applyNumberFormat="1" applyFont="1" applyFill="1" applyBorder="1" applyAlignment="1" applyProtection="1">
      <alignment vertical="center"/>
      <protection locked="0"/>
    </xf>
    <xf numFmtId="4" fontId="53" fillId="0" borderId="18" xfId="0" applyNumberFormat="1" applyFont="1" applyFill="1" applyBorder="1" applyAlignment="1" applyProtection="1">
      <alignment vertical="center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53" fillId="0" borderId="64" xfId="0" applyNumberFormat="1" applyFont="1" applyFill="1" applyBorder="1" applyAlignment="1" applyProtection="1">
      <alignment vertical="center"/>
      <protection locked="0"/>
    </xf>
    <xf numFmtId="4" fontId="53" fillId="0" borderId="26" xfId="0" applyNumberFormat="1" applyFont="1" applyFill="1" applyBorder="1" applyAlignment="1" applyProtection="1">
      <alignment vertical="center"/>
      <protection locked="0"/>
    </xf>
    <xf numFmtId="4" fontId="50" fillId="41" borderId="32" xfId="0" applyNumberFormat="1" applyFont="1" applyFill="1" applyBorder="1" applyAlignment="1" applyProtection="1">
      <alignment horizontal="left" vertical="center"/>
      <protection locked="0"/>
    </xf>
    <xf numFmtId="4" fontId="48" fillId="0" borderId="0" xfId="0" applyNumberFormat="1" applyFont="1" applyAlignment="1">
      <alignment horizontal="left" vertical="center"/>
    </xf>
    <xf numFmtId="4" fontId="50" fillId="41" borderId="33" xfId="0" applyNumberFormat="1" applyFont="1" applyFill="1" applyBorder="1" applyAlignment="1">
      <alignment horizontal="center" vertical="center"/>
    </xf>
    <xf numFmtId="4" fontId="50" fillId="41" borderId="50" xfId="0" applyNumberFormat="1" applyFont="1" applyFill="1" applyBorder="1" applyAlignment="1">
      <alignment horizontal="center" vertical="center"/>
    </xf>
    <xf numFmtId="4" fontId="50" fillId="41" borderId="14" xfId="0" applyNumberFormat="1" applyFont="1" applyFill="1" applyBorder="1" applyAlignment="1">
      <alignment horizontal="center" vertical="center"/>
    </xf>
    <xf numFmtId="4" fontId="50" fillId="41" borderId="70" xfId="0" applyNumberFormat="1" applyFont="1" applyFill="1" applyBorder="1" applyAlignment="1">
      <alignment horizontal="center" vertical="center" wrapText="1"/>
    </xf>
    <xf numFmtId="4" fontId="42" fillId="41" borderId="79" xfId="0" applyNumberFormat="1" applyFont="1" applyFill="1" applyBorder="1" applyAlignment="1">
      <alignment horizontal="center" vertical="center"/>
    </xf>
    <xf numFmtId="4" fontId="42" fillId="41" borderId="56" xfId="0" applyNumberFormat="1" applyFont="1" applyFill="1" applyBorder="1" applyAlignment="1">
      <alignment horizontal="center" vertical="center"/>
    </xf>
    <xf numFmtId="4" fontId="42" fillId="0" borderId="80" xfId="0" applyNumberFormat="1" applyFont="1" applyFill="1" applyBorder="1" applyAlignment="1">
      <alignment vertical="center" wrapText="1"/>
    </xf>
    <xf numFmtId="4" fontId="42" fillId="0" borderId="20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vertical="center" wrapText="1"/>
    </xf>
    <xf numFmtId="4" fontId="42" fillId="0" borderId="22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horizontal="left" vertical="center" wrapText="1"/>
    </xf>
    <xf numFmtId="4" fontId="42" fillId="0" borderId="22" xfId="0" applyNumberFormat="1" applyFont="1" applyFill="1" applyBorder="1" applyAlignment="1">
      <alignment horizontal="left" vertical="center" wrapText="1"/>
    </xf>
    <xf numFmtId="4" fontId="42" fillId="0" borderId="81" xfId="0" applyNumberFormat="1" applyFont="1" applyFill="1" applyBorder="1" applyAlignment="1">
      <alignment horizontal="left" vertical="center" wrapText="1"/>
    </xf>
    <xf numFmtId="14" fontId="67" fillId="0" borderId="0" xfId="0" applyNumberFormat="1" applyFont="1" applyBorder="1" applyAlignment="1">
      <alignment horizontal="center" wrapText="1"/>
    </xf>
    <xf numFmtId="0" fontId="67" fillId="0" borderId="0" xfId="0" applyFont="1" applyBorder="1" applyAlignment="1">
      <alignment horizontal="center" wrapText="1"/>
    </xf>
    <xf numFmtId="0" fontId="67" fillId="0" borderId="0" xfId="0" applyFont="1" applyAlignment="1">
      <alignment horizontal="center" wrapText="1"/>
    </xf>
    <xf numFmtId="0" fontId="67" fillId="0" borderId="0" xfId="0" applyFont="1" applyAlignment="1"/>
    <xf numFmtId="4" fontId="50" fillId="41" borderId="44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43" fillId="0" borderId="0" xfId="0" applyNumberFormat="1" applyFont="1" applyAlignment="1">
      <alignment horizontal="left" vertical="center"/>
    </xf>
    <xf numFmtId="4" fontId="42" fillId="0" borderId="16" xfId="0" applyNumberFormat="1" applyFont="1" applyBorder="1" applyAlignment="1">
      <alignment vertical="center" wrapText="1"/>
    </xf>
  </cellXfs>
  <cellStyles count="88">
    <cellStyle name="Accent1" xfId="1"/>
    <cellStyle name="Accent1 - 20%" xfId="2"/>
    <cellStyle name="Accent1 - 40%" xfId="3"/>
    <cellStyle name="Accent1 - 60%" xfId="4"/>
    <cellStyle name="Accent2" xfId="5"/>
    <cellStyle name="Accent2 - 20%" xfId="6"/>
    <cellStyle name="Accent2 - 40%" xfId="7"/>
    <cellStyle name="Accent2 - 60%" xfId="8"/>
    <cellStyle name="Accent3" xfId="9"/>
    <cellStyle name="Accent3 - 20%" xfId="10"/>
    <cellStyle name="Accent3 - 40%" xfId="11"/>
    <cellStyle name="Accent3 - 60%" xfId="12"/>
    <cellStyle name="Accent4" xfId="13"/>
    <cellStyle name="Accent4 - 20%" xfId="14"/>
    <cellStyle name="Accent4 - 40%" xfId="15"/>
    <cellStyle name="Accent4 - 60%" xfId="16"/>
    <cellStyle name="Accent5" xfId="17"/>
    <cellStyle name="Accent5 - 20%" xfId="18"/>
    <cellStyle name="Accent5 - 40%" xfId="19"/>
    <cellStyle name="Accent5 - 60%" xfId="20"/>
    <cellStyle name="Accent6" xfId="21"/>
    <cellStyle name="Accent6 - 20%" xfId="22"/>
    <cellStyle name="Accent6 - 40%" xfId="23"/>
    <cellStyle name="Accent6 - 60%" xfId="24"/>
    <cellStyle name="Bad" xfId="25"/>
    <cellStyle name="Calculation" xfId="26"/>
    <cellStyle name="Check Cell" xfId="27"/>
    <cellStyle name="Emphasis 1" xfId="28"/>
    <cellStyle name="Emphasis 2" xfId="29"/>
    <cellStyle name="Emphasis 3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rmal 3" xfId="39"/>
    <cellStyle name="Normalny" xfId="0" builtinId="0"/>
    <cellStyle name="Normalny 2" xfId="40"/>
    <cellStyle name="Normalny 3" xfId="41"/>
    <cellStyle name="Normalny_dzielnice termin spr." xfId="42"/>
    <cellStyle name="Note" xfId="43"/>
    <cellStyle name="Output" xfId="44"/>
    <cellStyle name="SAPBEXaggData" xfId="45"/>
    <cellStyle name="SAPBEXaggDataEmph" xfId="46"/>
    <cellStyle name="SAPBEXaggItem" xfId="47"/>
    <cellStyle name="SAPBEXaggItemX" xfId="48"/>
    <cellStyle name="SAPBEXchaText" xfId="49"/>
    <cellStyle name="SAPBEXexcBad7" xfId="50"/>
    <cellStyle name="SAPBEXexcBad8" xfId="51"/>
    <cellStyle name="SAPBEXexcBad9" xfId="52"/>
    <cellStyle name="SAPBEXexcCritical4" xfId="53"/>
    <cellStyle name="SAPBEXexcCritical5" xfId="54"/>
    <cellStyle name="SAPBEXexcCritical6" xfId="55"/>
    <cellStyle name="SAPBEXexcGood1" xfId="56"/>
    <cellStyle name="SAPBEXexcGood2" xfId="57"/>
    <cellStyle name="SAPBEXexcGood3" xfId="58"/>
    <cellStyle name="SAPBEXfilterDrill" xfId="59"/>
    <cellStyle name="SAPBEXfilterItem" xfId="60"/>
    <cellStyle name="SAPBEXfilterText" xfId="61"/>
    <cellStyle name="SAPBEXformats" xfId="62"/>
    <cellStyle name="SAPBEXheaderItem" xfId="63"/>
    <cellStyle name="SAPBEXheaderText" xfId="64"/>
    <cellStyle name="SAPBEXHLevel0" xfId="65"/>
    <cellStyle name="SAPBEXHLevel0X" xfId="66"/>
    <cellStyle name="SAPBEXHLevel1" xfId="67"/>
    <cellStyle name="SAPBEXHLevel1X" xfId="68"/>
    <cellStyle name="SAPBEXHLevel2" xfId="69"/>
    <cellStyle name="SAPBEXHLevel2X" xfId="70"/>
    <cellStyle name="SAPBEXHLevel3" xfId="71"/>
    <cellStyle name="SAPBEXHLevel3X" xfId="72"/>
    <cellStyle name="SAPBEXinputData" xfId="73"/>
    <cellStyle name="SAPBEXresData" xfId="74"/>
    <cellStyle name="SAPBEXresDataEmph" xfId="75"/>
    <cellStyle name="SAPBEXresItem" xfId="76"/>
    <cellStyle name="SAPBEXresItemX" xfId="77"/>
    <cellStyle name="SAPBEXstdData" xfId="78"/>
    <cellStyle name="SAPBEXstdDataEmph" xfId="79"/>
    <cellStyle name="SAPBEXstdItem" xfId="80"/>
    <cellStyle name="SAPBEXstdItemX" xfId="81"/>
    <cellStyle name="SAPBEXtitle" xfId="82"/>
    <cellStyle name="SAPBEXundefined" xfId="83"/>
    <cellStyle name="Sheet Title" xfId="84"/>
    <cellStyle name="Total" xfId="85"/>
    <cellStyle name="Walutowy" xfId="86" builtinId="4"/>
    <cellStyle name="Warning Text" xfId="8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customSheetViews>
    <customSheetView guid="{F46DA59F-DC83-4B30-866D-E0B4E70F8187}" state="veryHidden">
      <pageMargins left="0.75" right="0.75" top="1" bottom="1" header="0.5" footer="0.5"/>
      <headerFooter alignWithMargins="0"/>
    </customSheetView>
    <customSheetView guid="{101D71EF-D88D-4976-A605-2AAF4A66FEA5}" state="veryHidden">
      <pageMargins left="0.75" right="0.75" top="1" bottom="1" header="0.5" footer="0.5"/>
      <headerFooter alignWithMargins="0"/>
    </customSheetView>
    <customSheetView guid="{082BF083-C47B-4D25-AFF3-D9FC9313868D}" state="veryHidden">
      <pageMargins left="0.75" right="0.75" top="1" bottom="1" header="0.5" footer="0.5"/>
      <headerFooter alignWithMargins="0"/>
    </customSheetView>
    <customSheetView guid="{22F3F3F9-8F6A-4A76-9BCF-AEBA222C7B8E}" state="veryHidden">
      <pageMargins left="0.75" right="0.75" top="1" bottom="1" header="0.5" footer="0.5"/>
      <headerFooter alignWithMargins="0"/>
    </customSheetView>
    <customSheetView guid="{02CD8A9E-0419-4376-8F82-03703F0D9992}" state="veryHidden">
      <pageMargins left="0.75" right="0.75" top="1" bottom="1" header="0.5" footer="0.5"/>
      <headerFooter alignWithMargins="0"/>
    </customSheetView>
    <customSheetView guid="{F90984B5-D64C-4B80-8892-6693C785865B}" state="veryHidden">
      <pageMargins left="0.75" right="0.75" top="1" bottom="1" header="0.5" footer="0.5"/>
      <headerFooter alignWithMargins="0"/>
    </customSheetView>
    <customSheetView guid="{5804E910-F18F-4A6D-BA71-7007E47FF617}" state="veryHidden">
      <pageMargins left="0.75" right="0.75" top="1" bottom="1" header="0.5" footer="0.5"/>
      <headerFooter alignWithMargins="0"/>
    </customSheetView>
    <customSheetView guid="{DE9178B7-7BAA-4669-9575-43FAD4CFD495}" state="veryHidden">
      <pageMargins left="0.75" right="0.75" top="1" bottom="1" header="0.5" footer="0.5"/>
      <headerFooter alignWithMargins="0"/>
    </customSheetView>
    <customSheetView guid="{17151551-8460-47BF-8C20-7FE2DB216614}" state="veryHidden" showRuler="0">
      <pageMargins left="0.75" right="0.75" top="1" bottom="1" header="0.5" footer="0.5"/>
      <headerFooter alignWithMargins="0"/>
    </customSheetView>
    <customSheetView guid="{B17297E6-D90E-4D0F-8AB8-CF157BB69235}" state="veryHidden">
      <pageMargins left="0.75" right="0.75" top="1" bottom="1" header="0.5" footer="0.5"/>
      <headerFooter alignWithMargins="0"/>
    </customSheetView>
    <customSheetView guid="{4C9905CC-8472-46A2-BECB-968C9B4B4F68}" state="veryHidden">
      <pageMargins left="0.75" right="0.75" top="1" bottom="1" header="0.5" footer="0.5"/>
      <headerFooter alignWithMargins="0"/>
    </customSheetView>
    <customSheetView guid="{B864492F-DB1E-420E-880F-AE57EE05A775}" state="veryHidden">
      <pageMargins left="0.75" right="0.75" top="1" bottom="1" header="0.5" footer="0.5"/>
      <headerFooter alignWithMargins="0"/>
    </customSheetView>
    <customSheetView guid="{B5738602-1791-4BB1-901E-9582FFED8194}" state="veryHidden">
      <pageMargins left="0.75" right="0.75" top="1" bottom="1" header="0.5" footer="0.5"/>
      <headerFooter alignWithMargins="0"/>
    </customSheetView>
    <customSheetView guid="{EFFC6444-2817-4165-AC19-F0FD78FD54DF}" state="veryHidden">
      <pageMargins left="0.75" right="0.75" top="1" bottom="1" header="0.5" footer="0.5"/>
      <headerFooter alignWithMargins="0"/>
    </customSheetView>
    <customSheetView guid="{2BF3F838-397B-4F2C-9272-BF2C1C52A757}" state="veryHidden">
      <pageMargins left="0.75" right="0.75" top="1" bottom="1" header="0.5" footer="0.5"/>
      <headerFooter alignWithMargins="0"/>
    </customSheetView>
    <customSheetView guid="{CAA3EC33-516E-481C-8A2A-C72E4906BA6D}" state="veryHidden">
      <pageMargins left="0.75" right="0.75" top="1" bottom="1" header="0.5" footer="0.5"/>
      <headerFooter alignWithMargins="0"/>
    </customSheetView>
    <customSheetView guid="{EE13ED1D-F385-4EF9-B267-80E11743B2B5}" state="veryHidden">
      <pageMargins left="0.75" right="0.75" top="1" bottom="1" header="0.5" footer="0.5"/>
      <headerFooter alignWithMargins="0"/>
    </customSheetView>
    <customSheetView guid="{F44B73AE-FB58-4A49-91B6-4AF5912837F0}" state="veryHidden">
      <pageMargins left="0.75" right="0.75" top="1" bottom="1" header="0.5" footer="0.5"/>
      <headerFooter alignWithMargins="0"/>
    </customSheetView>
    <customSheetView guid="{89BC16FD-FBC5-4FAE-BEE8-3155B0C4FDC6}" state="veryHidden">
      <pageMargins left="0.75" right="0.75" top="1" bottom="1" header="0.5" footer="0.5"/>
      <headerFooter alignWithMargins="0"/>
    </customSheetView>
    <customSheetView guid="{2287EC49-1A11-4075-B2BA-565F3108B5B6}" state="veryHidden">
      <pageMargins left="0.75" right="0.75" top="1" bottom="1" header="0.5" footer="0.5"/>
      <headerFooter alignWithMargins="0"/>
    </customSheetView>
  </customSheetViews>
  <phoneticPr fontId="30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790"/>
  <sheetViews>
    <sheetView tabSelected="1" view="pageLayout" zoomScale="88" zoomScaleNormal="88" zoomScalePageLayoutView="88" workbookViewId="0">
      <selection activeCell="A3" sqref="A3"/>
    </sheetView>
  </sheetViews>
  <sheetFormatPr defaultColWidth="9.109375" defaultRowHeight="13.8"/>
  <cols>
    <col min="1" max="1" width="22.109375" style="2" customWidth="1"/>
    <col min="2" max="2" width="19.109375" style="2" customWidth="1"/>
    <col min="3" max="3" width="20" style="2" customWidth="1"/>
    <col min="4" max="4" width="18" style="2" customWidth="1"/>
    <col min="5" max="5" width="14.44140625" style="2" customWidth="1"/>
    <col min="6" max="6" width="14.109375" style="2" customWidth="1"/>
    <col min="7" max="7" width="15.44140625" style="2" customWidth="1"/>
    <col min="8" max="8" width="12.109375" style="2" customWidth="1"/>
    <col min="9" max="9" width="13.109375" style="2" customWidth="1"/>
    <col min="10" max="10" width="13.6640625" style="2" customWidth="1"/>
    <col min="11" max="11" width="13.88671875" style="2" customWidth="1"/>
    <col min="12" max="16384" width="9.109375" style="2"/>
  </cols>
  <sheetData>
    <row r="2" spans="1:10" s="5" customFormat="1" ht="15.6">
      <c r="A2" s="14"/>
      <c r="D2" s="7"/>
      <c r="E2" s="6"/>
      <c r="F2" s="6" t="s">
        <v>438</v>
      </c>
      <c r="G2" s="6"/>
      <c r="H2" s="6"/>
      <c r="I2" s="6"/>
    </row>
    <row r="3" spans="1:10" s="5" customFormat="1" ht="40.5" customHeight="1">
      <c r="B3" s="12"/>
      <c r="C3" s="12"/>
      <c r="D3" s="8"/>
      <c r="E3" s="8"/>
      <c r="F3" s="482" t="s">
        <v>278</v>
      </c>
      <c r="G3" s="483"/>
      <c r="H3" s="483"/>
      <c r="I3" s="483"/>
      <c r="J3" s="483"/>
    </row>
    <row r="4" spans="1:10" s="9" customFormat="1">
      <c r="A4" s="12"/>
      <c r="B4" s="11"/>
      <c r="C4" s="11"/>
      <c r="D4" s="484"/>
      <c r="E4" s="484"/>
    </row>
    <row r="5" spans="1:10" ht="15" customHeight="1">
      <c r="A5" s="485" t="s">
        <v>394</v>
      </c>
      <c r="B5" s="485"/>
      <c r="C5" s="485"/>
      <c r="D5" s="485"/>
      <c r="E5" s="485"/>
      <c r="F5" s="485"/>
      <c r="G5" s="485"/>
      <c r="H5" s="485"/>
      <c r="I5" s="485"/>
    </row>
    <row r="6" spans="1:10" ht="14.4" thickBot="1">
      <c r="A6" s="486"/>
      <c r="B6" s="487"/>
      <c r="C6" s="487"/>
      <c r="D6" s="487"/>
      <c r="E6" s="487"/>
      <c r="F6" s="487"/>
      <c r="G6" s="487"/>
      <c r="H6" s="486"/>
      <c r="I6" s="486"/>
    </row>
    <row r="7" spans="1:10" ht="15" customHeight="1" thickBot="1">
      <c r="A7" s="30"/>
      <c r="B7" s="488" t="s">
        <v>37</v>
      </c>
      <c r="C7" s="489"/>
      <c r="D7" s="489"/>
      <c r="E7" s="489"/>
      <c r="F7" s="489"/>
      <c r="G7" s="490"/>
      <c r="H7" s="31"/>
      <c r="I7" s="31"/>
    </row>
    <row r="8" spans="1:10">
      <c r="A8" s="491" t="s">
        <v>142</v>
      </c>
      <c r="B8" s="493" t="s">
        <v>29</v>
      </c>
      <c r="C8" s="495" t="s">
        <v>281</v>
      </c>
      <c r="D8" s="493" t="s">
        <v>276</v>
      </c>
      <c r="E8" s="497" t="s">
        <v>156</v>
      </c>
      <c r="F8" s="499" t="s">
        <v>157</v>
      </c>
      <c r="G8" s="499" t="s">
        <v>158</v>
      </c>
      <c r="H8" s="499" t="s">
        <v>147</v>
      </c>
      <c r="I8" s="501" t="s">
        <v>118</v>
      </c>
    </row>
    <row r="9" spans="1:10" ht="81.75" customHeight="1">
      <c r="A9" s="492"/>
      <c r="B9" s="494"/>
      <c r="C9" s="496"/>
      <c r="D9" s="494"/>
      <c r="E9" s="498"/>
      <c r="F9" s="500"/>
      <c r="G9" s="500"/>
      <c r="H9" s="500"/>
      <c r="I9" s="502"/>
    </row>
    <row r="10" spans="1:10" s="1" customFormat="1" ht="12.75" customHeight="1">
      <c r="A10" s="503" t="s">
        <v>39</v>
      </c>
      <c r="B10" s="504"/>
      <c r="C10" s="504"/>
      <c r="D10" s="504"/>
      <c r="E10" s="505"/>
      <c r="F10" s="505"/>
      <c r="G10" s="505"/>
      <c r="H10" s="505"/>
      <c r="I10" s="506"/>
    </row>
    <row r="11" spans="1:10" s="1" customFormat="1" ht="13.2">
      <c r="A11" s="15" t="s">
        <v>279</v>
      </c>
      <c r="B11" s="16"/>
      <c r="C11" s="16"/>
      <c r="D11" s="16">
        <f>4360397.2+23718.6</f>
        <v>4384115.8</v>
      </c>
      <c r="E11" s="16">
        <f>11060.8+15523.7+666018.78+129120.58</f>
        <v>821723.86</v>
      </c>
      <c r="F11" s="16"/>
      <c r="G11" s="16">
        <f>310049.28+61654.89</f>
        <v>371704.17000000004</v>
      </c>
      <c r="H11" s="16">
        <v>25279.200000000001</v>
      </c>
      <c r="I11" s="17">
        <f>SUM(B11:H11)</f>
        <v>5602823.0300000003</v>
      </c>
    </row>
    <row r="12" spans="1:10">
      <c r="A12" s="15" t="s">
        <v>40</v>
      </c>
      <c r="B12" s="16">
        <f t="shared" ref="B12:I12" si="0">SUM(B13:B15)</f>
        <v>0</v>
      </c>
      <c r="C12" s="16">
        <f t="shared" si="0"/>
        <v>0</v>
      </c>
      <c r="D12" s="16">
        <f t="shared" si="0"/>
        <v>0</v>
      </c>
      <c r="E12" s="16">
        <f t="shared" si="0"/>
        <v>214288.69</v>
      </c>
      <c r="F12" s="16">
        <f t="shared" si="0"/>
        <v>0</v>
      </c>
      <c r="G12" s="16">
        <f t="shared" si="0"/>
        <v>20860.759999999998</v>
      </c>
      <c r="H12" s="16">
        <f t="shared" si="0"/>
        <v>0</v>
      </c>
      <c r="I12" s="17">
        <f t="shared" si="0"/>
        <v>235149.45</v>
      </c>
    </row>
    <row r="13" spans="1:10">
      <c r="A13" s="18" t="s">
        <v>41</v>
      </c>
      <c r="B13" s="19"/>
      <c r="C13" s="19"/>
      <c r="D13" s="19"/>
      <c r="E13" s="20">
        <f>168809.7+45478.99</f>
        <v>214288.69</v>
      </c>
      <c r="F13" s="19"/>
      <c r="G13" s="20">
        <v>20860.759999999998</v>
      </c>
      <c r="H13" s="20"/>
      <c r="I13" s="21">
        <f>SUM(B13:H13)</f>
        <v>235149.45</v>
      </c>
    </row>
    <row r="14" spans="1:10">
      <c r="A14" s="18" t="s">
        <v>42</v>
      </c>
      <c r="B14" s="20"/>
      <c r="C14" s="20"/>
      <c r="D14" s="20"/>
      <c r="E14" s="20"/>
      <c r="F14" s="19"/>
      <c r="G14" s="20"/>
      <c r="H14" s="19"/>
      <c r="I14" s="21">
        <f>SUM(B14:H14)</f>
        <v>0</v>
      </c>
    </row>
    <row r="15" spans="1:10">
      <c r="A15" s="18" t="s">
        <v>402</v>
      </c>
      <c r="B15" s="20"/>
      <c r="C15" s="19"/>
      <c r="D15" s="20"/>
      <c r="E15" s="20"/>
      <c r="F15" s="20"/>
      <c r="G15" s="20"/>
      <c r="H15" s="20"/>
      <c r="I15" s="21">
        <f>SUM(B15:H15)</f>
        <v>0</v>
      </c>
    </row>
    <row r="16" spans="1:10">
      <c r="A16" s="15" t="s">
        <v>43</v>
      </c>
      <c r="B16" s="16">
        <f>SUM(B17:B18)</f>
        <v>0</v>
      </c>
      <c r="C16" s="16">
        <f t="shared" ref="C16:I16" si="1">SUM(C17:C18)</f>
        <v>0</v>
      </c>
      <c r="D16" s="16">
        <f t="shared" si="1"/>
        <v>0</v>
      </c>
      <c r="E16" s="16">
        <f t="shared" si="1"/>
        <v>0</v>
      </c>
      <c r="F16" s="16">
        <f t="shared" si="1"/>
        <v>0</v>
      </c>
      <c r="G16" s="16">
        <f t="shared" si="1"/>
        <v>0</v>
      </c>
      <c r="H16" s="16">
        <f t="shared" si="1"/>
        <v>0</v>
      </c>
      <c r="I16" s="17">
        <f t="shared" si="1"/>
        <v>0</v>
      </c>
    </row>
    <row r="17" spans="1:9">
      <c r="A17" s="18" t="s">
        <v>44</v>
      </c>
      <c r="B17" s="19"/>
      <c r="C17" s="19"/>
      <c r="D17" s="19"/>
      <c r="E17" s="20"/>
      <c r="F17" s="20"/>
      <c r="G17" s="20"/>
      <c r="H17" s="19"/>
      <c r="I17" s="21">
        <f>SUM(B17:H17)</f>
        <v>0</v>
      </c>
    </row>
    <row r="18" spans="1:9">
      <c r="A18" s="18" t="s">
        <v>42</v>
      </c>
      <c r="B18" s="20"/>
      <c r="C18" s="19"/>
      <c r="D18" s="20"/>
      <c r="E18" s="20"/>
      <c r="F18" s="19"/>
      <c r="G18" s="20"/>
      <c r="H18" s="20"/>
      <c r="I18" s="21">
        <f>SUM(B18:H18)</f>
        <v>0</v>
      </c>
    </row>
    <row r="19" spans="1:9">
      <c r="A19" s="15" t="s">
        <v>52</v>
      </c>
      <c r="B19" s="16">
        <f t="shared" ref="B19:I19" si="2">B11+B12-B16</f>
        <v>0</v>
      </c>
      <c r="C19" s="16">
        <f t="shared" si="2"/>
        <v>0</v>
      </c>
      <c r="D19" s="16">
        <f t="shared" si="2"/>
        <v>4384115.8</v>
      </c>
      <c r="E19" s="16">
        <f t="shared" si="2"/>
        <v>1036012.55</v>
      </c>
      <c r="F19" s="16">
        <f t="shared" si="2"/>
        <v>0</v>
      </c>
      <c r="G19" s="16">
        <f t="shared" si="2"/>
        <v>392564.93000000005</v>
      </c>
      <c r="H19" s="16">
        <f t="shared" si="2"/>
        <v>25279.200000000001</v>
      </c>
      <c r="I19" s="17">
        <f t="shared" si="2"/>
        <v>5837972.4800000004</v>
      </c>
    </row>
    <row r="20" spans="1:9">
      <c r="A20" s="503" t="s">
        <v>273</v>
      </c>
      <c r="B20" s="505"/>
      <c r="C20" s="505"/>
      <c r="D20" s="505"/>
      <c r="E20" s="505"/>
      <c r="F20" s="505"/>
      <c r="G20" s="505"/>
      <c r="H20" s="505"/>
      <c r="I20" s="506"/>
    </row>
    <row r="21" spans="1:9">
      <c r="A21" s="15" t="s">
        <v>49</v>
      </c>
      <c r="B21" s="16"/>
      <c r="C21" s="16"/>
      <c r="D21" s="16">
        <f>710897.34+16468.15</f>
        <v>727365.49</v>
      </c>
      <c r="E21" s="16">
        <f>11060.8+15523.7+666018.78+129120.58</f>
        <v>821723.86</v>
      </c>
      <c r="F21" s="16"/>
      <c r="G21" s="16">
        <f>48857.78+310049.28</f>
        <v>358907.06000000006</v>
      </c>
      <c r="H21" s="16"/>
      <c r="I21" s="17">
        <f>SUM(B21:H21)</f>
        <v>1907996.4100000001</v>
      </c>
    </row>
    <row r="22" spans="1:9">
      <c r="A22" s="15" t="s">
        <v>40</v>
      </c>
      <c r="B22" s="16">
        <f>SUM(B23:B25)</f>
        <v>0</v>
      </c>
      <c r="C22" s="16">
        <f t="shared" ref="C22:I22" si="3">SUM(C23:C25)</f>
        <v>0</v>
      </c>
      <c r="D22" s="16">
        <f t="shared" si="3"/>
        <v>109873.59</v>
      </c>
      <c r="E22" s="16">
        <f t="shared" si="3"/>
        <v>214288.69</v>
      </c>
      <c r="F22" s="16">
        <f t="shared" si="3"/>
        <v>0</v>
      </c>
      <c r="G22" s="16">
        <f t="shared" si="3"/>
        <v>24683.789999999997</v>
      </c>
      <c r="H22" s="16">
        <f t="shared" si="3"/>
        <v>0</v>
      </c>
      <c r="I22" s="17">
        <f t="shared" si="3"/>
        <v>348846.07</v>
      </c>
    </row>
    <row r="23" spans="1:9">
      <c r="A23" s="18" t="s">
        <v>50</v>
      </c>
      <c r="B23" s="20"/>
      <c r="C23" s="20"/>
      <c r="D23" s="20">
        <f>109009.93+863.66</f>
        <v>109873.59</v>
      </c>
      <c r="E23" s="20"/>
      <c r="F23" s="20"/>
      <c r="G23" s="20">
        <v>3823.03</v>
      </c>
      <c r="H23" s="19"/>
      <c r="I23" s="21">
        <f t="shared" ref="I23:I28" si="4">SUM(B23:H23)</f>
        <v>113696.62</v>
      </c>
    </row>
    <row r="24" spans="1:9">
      <c r="A24" s="18" t="s">
        <v>42</v>
      </c>
      <c r="B24" s="19"/>
      <c r="C24" s="19"/>
      <c r="D24" s="20"/>
      <c r="E24" s="20">
        <f>168809.7+45478.99</f>
        <v>214288.69</v>
      </c>
      <c r="F24" s="19"/>
      <c r="G24" s="20">
        <v>20860.759999999998</v>
      </c>
      <c r="H24" s="19"/>
      <c r="I24" s="21">
        <f t="shared" si="4"/>
        <v>235149.45</v>
      </c>
    </row>
    <row r="25" spans="1:9">
      <c r="A25" s="18" t="s">
        <v>402</v>
      </c>
      <c r="B25" s="19"/>
      <c r="C25" s="19"/>
      <c r="D25" s="19"/>
      <c r="E25" s="19"/>
      <c r="F25" s="19"/>
      <c r="G25" s="19"/>
      <c r="H25" s="19"/>
      <c r="I25" s="21">
        <f t="shared" si="4"/>
        <v>0</v>
      </c>
    </row>
    <row r="26" spans="1:9">
      <c r="A26" s="15" t="s">
        <v>43</v>
      </c>
      <c r="B26" s="16">
        <f>SUM(B27:B28)</f>
        <v>0</v>
      </c>
      <c r="C26" s="16">
        <f t="shared" ref="C26:I26" si="5">SUM(C27:C28)</f>
        <v>0</v>
      </c>
      <c r="D26" s="16">
        <f t="shared" si="5"/>
        <v>0</v>
      </c>
      <c r="E26" s="16">
        <f t="shared" si="5"/>
        <v>0</v>
      </c>
      <c r="F26" s="16">
        <f t="shared" si="5"/>
        <v>0</v>
      </c>
      <c r="G26" s="16">
        <f t="shared" si="5"/>
        <v>0</v>
      </c>
      <c r="H26" s="16">
        <f t="shared" si="5"/>
        <v>0</v>
      </c>
      <c r="I26" s="17">
        <f t="shared" si="5"/>
        <v>0</v>
      </c>
    </row>
    <row r="27" spans="1:9">
      <c r="A27" s="18" t="s">
        <v>44</v>
      </c>
      <c r="B27" s="19"/>
      <c r="C27" s="19"/>
      <c r="D27" s="19"/>
      <c r="E27" s="20"/>
      <c r="F27" s="20"/>
      <c r="G27" s="20"/>
      <c r="H27" s="19"/>
      <c r="I27" s="21">
        <f t="shared" si="4"/>
        <v>0</v>
      </c>
    </row>
    <row r="28" spans="1:9">
      <c r="A28" s="18" t="s">
        <v>42</v>
      </c>
      <c r="B28" s="19"/>
      <c r="C28" s="19"/>
      <c r="D28" s="20"/>
      <c r="E28" s="20"/>
      <c r="F28" s="19"/>
      <c r="G28" s="20"/>
      <c r="H28" s="20"/>
      <c r="I28" s="21">
        <f t="shared" si="4"/>
        <v>0</v>
      </c>
    </row>
    <row r="29" spans="1:9">
      <c r="A29" s="15" t="s">
        <v>52</v>
      </c>
      <c r="B29" s="16">
        <f>B21+B22-B26</f>
        <v>0</v>
      </c>
      <c r="C29" s="16">
        <f t="shared" ref="C29:I29" si="6">C21+C22-C26</f>
        <v>0</v>
      </c>
      <c r="D29" s="16">
        <f t="shared" si="6"/>
        <v>837239.08</v>
      </c>
      <c r="E29" s="16">
        <f t="shared" si="6"/>
        <v>1036012.55</v>
      </c>
      <c r="F29" s="16">
        <f t="shared" si="6"/>
        <v>0</v>
      </c>
      <c r="G29" s="16">
        <f t="shared" si="6"/>
        <v>383590.85000000003</v>
      </c>
      <c r="H29" s="16">
        <f t="shared" si="6"/>
        <v>0</v>
      </c>
      <c r="I29" s="17">
        <f t="shared" si="6"/>
        <v>2256842.48</v>
      </c>
    </row>
    <row r="30" spans="1:9">
      <c r="A30" s="503" t="s">
        <v>280</v>
      </c>
      <c r="B30" s="505"/>
      <c r="C30" s="505"/>
      <c r="D30" s="505"/>
      <c r="E30" s="505"/>
      <c r="F30" s="505"/>
      <c r="G30" s="505"/>
      <c r="H30" s="505"/>
      <c r="I30" s="506"/>
    </row>
    <row r="31" spans="1:9">
      <c r="A31" s="15" t="s">
        <v>49</v>
      </c>
      <c r="B31" s="16"/>
      <c r="C31" s="16"/>
      <c r="D31" s="16"/>
      <c r="E31" s="16"/>
      <c r="F31" s="16"/>
      <c r="G31" s="16"/>
      <c r="H31" s="16"/>
      <c r="I31" s="17">
        <f>SUM(B31:H31)</f>
        <v>0</v>
      </c>
    </row>
    <row r="32" spans="1:9">
      <c r="A32" s="18" t="s">
        <v>59</v>
      </c>
      <c r="B32" s="20"/>
      <c r="C32" s="20"/>
      <c r="D32" s="20"/>
      <c r="E32" s="20"/>
      <c r="F32" s="20"/>
      <c r="G32" s="20"/>
      <c r="H32" s="19"/>
      <c r="I32" s="21">
        <f>SUM(B32:H32)</f>
        <v>0</v>
      </c>
    </row>
    <row r="33" spans="1:9">
      <c r="A33" s="18" t="s">
        <v>63</v>
      </c>
      <c r="B33" s="441"/>
      <c r="C33" s="441"/>
      <c r="D33" s="441"/>
      <c r="E33" s="441"/>
      <c r="F33" s="441"/>
      <c r="G33" s="441"/>
      <c r="H33" s="442"/>
      <c r="I33" s="21">
        <f>SUM(B33:H33)</f>
        <v>0</v>
      </c>
    </row>
    <row r="34" spans="1:9">
      <c r="A34" s="440" t="s">
        <v>52</v>
      </c>
      <c r="B34" s="443">
        <f>B31+B32-B33</f>
        <v>0</v>
      </c>
      <c r="C34" s="443">
        <f t="shared" ref="C34:I34" si="7">C31+C32-C33</f>
        <v>0</v>
      </c>
      <c r="D34" s="443">
        <f t="shared" si="7"/>
        <v>0</v>
      </c>
      <c r="E34" s="443">
        <f t="shared" si="7"/>
        <v>0</v>
      </c>
      <c r="F34" s="443">
        <f t="shared" si="7"/>
        <v>0</v>
      </c>
      <c r="G34" s="443">
        <f t="shared" si="7"/>
        <v>0</v>
      </c>
      <c r="H34" s="443">
        <f t="shared" si="7"/>
        <v>0</v>
      </c>
      <c r="I34" s="29">
        <f t="shared" si="7"/>
        <v>0</v>
      </c>
    </row>
    <row r="35" spans="1:9">
      <c r="A35" s="503" t="s">
        <v>53</v>
      </c>
      <c r="B35" s="504"/>
      <c r="C35" s="504"/>
      <c r="D35" s="504"/>
      <c r="E35" s="504"/>
      <c r="F35" s="504"/>
      <c r="G35" s="504"/>
      <c r="H35" s="504"/>
      <c r="I35" s="506"/>
    </row>
    <row r="36" spans="1:9">
      <c r="A36" s="22" t="s">
        <v>49</v>
      </c>
      <c r="B36" s="23">
        <f t="shared" ref="B36:I36" si="8">B11-B21-B31</f>
        <v>0</v>
      </c>
      <c r="C36" s="23">
        <f t="shared" si="8"/>
        <v>0</v>
      </c>
      <c r="D36" s="23">
        <f t="shared" si="8"/>
        <v>3656750.3099999996</v>
      </c>
      <c r="E36" s="23">
        <f t="shared" si="8"/>
        <v>0</v>
      </c>
      <c r="F36" s="23">
        <f t="shared" si="8"/>
        <v>0</v>
      </c>
      <c r="G36" s="23">
        <f t="shared" si="8"/>
        <v>12797.109999999986</v>
      </c>
      <c r="H36" s="23">
        <f t="shared" si="8"/>
        <v>25279.200000000001</v>
      </c>
      <c r="I36" s="24">
        <f t="shared" si="8"/>
        <v>3694826.62</v>
      </c>
    </row>
    <row r="37" spans="1:9" ht="14.4" thickBot="1">
      <c r="A37" s="25" t="s">
        <v>52</v>
      </c>
      <c r="B37" s="26">
        <f>B19-B29-B34</f>
        <v>0</v>
      </c>
      <c r="C37" s="26">
        <f t="shared" ref="C37:I37" si="9">C19-C29-C34</f>
        <v>0</v>
      </c>
      <c r="D37" s="26">
        <f t="shared" si="9"/>
        <v>3546876.7199999997</v>
      </c>
      <c r="E37" s="26">
        <f t="shared" si="9"/>
        <v>0</v>
      </c>
      <c r="F37" s="26">
        <f t="shared" si="9"/>
        <v>0</v>
      </c>
      <c r="G37" s="26">
        <f t="shared" si="9"/>
        <v>8974.0800000000163</v>
      </c>
      <c r="H37" s="26">
        <f t="shared" si="9"/>
        <v>25279.200000000001</v>
      </c>
      <c r="I37" s="27">
        <f t="shared" si="9"/>
        <v>3581130.0000000005</v>
      </c>
    </row>
    <row r="38" spans="1:9" s="475" customFormat="1">
      <c r="A38" s="476"/>
      <c r="B38" s="361"/>
      <c r="C38" s="361"/>
      <c r="D38" s="361"/>
      <c r="E38" s="361"/>
      <c r="F38" s="361"/>
      <c r="G38" s="361"/>
      <c r="H38" s="361"/>
      <c r="I38" s="361"/>
    </row>
    <row r="39" spans="1:9" s="475" customFormat="1">
      <c r="A39" s="476"/>
      <c r="B39" s="361"/>
      <c r="C39" s="361"/>
      <c r="D39" s="361"/>
      <c r="E39" s="361"/>
      <c r="F39" s="361"/>
      <c r="G39" s="361"/>
      <c r="H39" s="361"/>
      <c r="I39" s="361"/>
    </row>
    <row r="40" spans="1:9" s="475" customFormat="1">
      <c r="A40" s="476"/>
      <c r="B40" s="361"/>
      <c r="C40" s="361"/>
      <c r="D40" s="361"/>
      <c r="E40" s="361"/>
      <c r="F40" s="361"/>
      <c r="G40" s="361"/>
      <c r="H40" s="361"/>
      <c r="I40" s="361"/>
    </row>
    <row r="41" spans="1:9">
      <c r="A41" s="444"/>
      <c r="B41" s="361"/>
      <c r="C41" s="361"/>
      <c r="D41" s="361"/>
      <c r="E41" s="361"/>
      <c r="F41" s="361"/>
      <c r="G41" s="361"/>
      <c r="H41" s="361"/>
      <c r="I41" s="361"/>
    </row>
    <row r="42" spans="1:9" s="474" customFormat="1">
      <c r="A42" s="444"/>
      <c r="B42" s="361"/>
      <c r="C42" s="361"/>
      <c r="D42" s="361"/>
      <c r="E42" s="361"/>
      <c r="F42" s="361"/>
      <c r="G42" s="361"/>
      <c r="H42" s="361"/>
      <c r="I42" s="361"/>
    </row>
    <row r="43" spans="1:9">
      <c r="A43" s="211" t="s">
        <v>393</v>
      </c>
      <c r="B43" s="211"/>
    </row>
    <row r="44" spans="1:9" ht="14.4" thickBot="1">
      <c r="A44"/>
      <c r="B44"/>
    </row>
    <row r="45" spans="1:9" ht="21.75" customHeight="1">
      <c r="A45" s="507" t="s">
        <v>272</v>
      </c>
      <c r="B45" s="508"/>
      <c r="C45" s="509" t="s">
        <v>275</v>
      </c>
    </row>
    <row r="46" spans="1:9" ht="13.5" customHeight="1">
      <c r="A46" s="512"/>
      <c r="B46" s="513"/>
      <c r="C46" s="510"/>
    </row>
    <row r="47" spans="1:9" ht="29.25" customHeight="1">
      <c r="A47" s="514"/>
      <c r="B47" s="515"/>
      <c r="C47" s="511"/>
    </row>
    <row r="48" spans="1:9">
      <c r="A48" s="516" t="s">
        <v>39</v>
      </c>
      <c r="B48" s="517"/>
      <c r="C48" s="518"/>
    </row>
    <row r="49" spans="1:3">
      <c r="A49" s="519" t="s">
        <v>279</v>
      </c>
      <c r="B49" s="520"/>
      <c r="C49" s="234">
        <v>37360.85</v>
      </c>
    </row>
    <row r="50" spans="1:3">
      <c r="A50" s="521" t="s">
        <v>40</v>
      </c>
      <c r="B50" s="522"/>
      <c r="C50" s="235">
        <f>SUM(C51:C52)</f>
        <v>8171.08</v>
      </c>
    </row>
    <row r="51" spans="1:3">
      <c r="A51" s="523" t="s">
        <v>41</v>
      </c>
      <c r="B51" s="524"/>
      <c r="C51" s="236">
        <f>1316.48+1295+5559.6</f>
        <v>8171.08</v>
      </c>
    </row>
    <row r="52" spans="1:3">
      <c r="A52" s="523" t="s">
        <v>42</v>
      </c>
      <c r="B52" s="524"/>
      <c r="C52" s="236"/>
    </row>
    <row r="53" spans="1:3">
      <c r="A53" s="521" t="s">
        <v>43</v>
      </c>
      <c r="B53" s="522"/>
      <c r="C53" s="235">
        <f>SUM(C54:C55)</f>
        <v>0</v>
      </c>
    </row>
    <row r="54" spans="1:3">
      <c r="A54" s="523" t="s">
        <v>44</v>
      </c>
      <c r="B54" s="524"/>
      <c r="C54" s="236"/>
    </row>
    <row r="55" spans="1:3">
      <c r="A55" s="523" t="s">
        <v>42</v>
      </c>
      <c r="B55" s="524"/>
      <c r="C55" s="236"/>
    </row>
    <row r="56" spans="1:3">
      <c r="A56" s="521" t="s">
        <v>282</v>
      </c>
      <c r="B56" s="522"/>
      <c r="C56" s="235">
        <f>C49+C50-C53</f>
        <v>45531.93</v>
      </c>
    </row>
    <row r="57" spans="1:3">
      <c r="A57" s="516" t="s">
        <v>273</v>
      </c>
      <c r="B57" s="517"/>
      <c r="C57" s="518"/>
    </row>
    <row r="58" spans="1:3">
      <c r="A58" s="519" t="s">
        <v>49</v>
      </c>
      <c r="B58" s="520"/>
      <c r="C58" s="234">
        <v>37360.85</v>
      </c>
    </row>
    <row r="59" spans="1:3">
      <c r="A59" s="521" t="s">
        <v>40</v>
      </c>
      <c r="B59" s="522"/>
      <c r="C59" s="235">
        <f>SUM(C60:C61)</f>
        <v>8171.08</v>
      </c>
    </row>
    <row r="60" spans="1:3">
      <c r="A60" s="523" t="s">
        <v>50</v>
      </c>
      <c r="B60" s="524"/>
      <c r="C60" s="236">
        <f>1316.48+1295+5559.6</f>
        <v>8171.08</v>
      </c>
    </row>
    <row r="61" spans="1:3">
      <c r="A61" s="523" t="s">
        <v>42</v>
      </c>
      <c r="B61" s="524"/>
      <c r="C61" s="237"/>
    </row>
    <row r="62" spans="1:3">
      <c r="A62" s="521" t="s">
        <v>43</v>
      </c>
      <c r="B62" s="522"/>
      <c r="C62" s="235">
        <f>SUM(C63:C64)</f>
        <v>0</v>
      </c>
    </row>
    <row r="63" spans="1:3">
      <c r="A63" s="523" t="s">
        <v>44</v>
      </c>
      <c r="B63" s="524"/>
      <c r="C63" s="236"/>
    </row>
    <row r="64" spans="1:3">
      <c r="A64" s="525" t="s">
        <v>42</v>
      </c>
      <c r="B64" s="526"/>
      <c r="C64" s="238"/>
    </row>
    <row r="65" spans="1:3">
      <c r="A65" s="527" t="s">
        <v>52</v>
      </c>
      <c r="B65" s="528"/>
      <c r="C65" s="239">
        <f>C58+C59-C62</f>
        <v>45531.93</v>
      </c>
    </row>
    <row r="66" spans="1:3">
      <c r="A66" s="529" t="s">
        <v>280</v>
      </c>
      <c r="B66" s="530"/>
      <c r="C66" s="518"/>
    </row>
    <row r="67" spans="1:3">
      <c r="A67" s="519" t="s">
        <v>49</v>
      </c>
      <c r="B67" s="520"/>
      <c r="C67" s="234"/>
    </row>
    <row r="68" spans="1:3">
      <c r="A68" s="531" t="s">
        <v>59</v>
      </c>
      <c r="B68" s="532"/>
      <c r="C68" s="241"/>
    </row>
    <row r="69" spans="1:3">
      <c r="A69" s="531" t="s">
        <v>63</v>
      </c>
      <c r="B69" s="532"/>
      <c r="C69" s="241"/>
    </row>
    <row r="70" spans="1:3">
      <c r="A70" s="533" t="s">
        <v>282</v>
      </c>
      <c r="B70" s="534"/>
      <c r="C70" s="240">
        <f>C67+C68-C69</f>
        <v>0</v>
      </c>
    </row>
    <row r="71" spans="1:3">
      <c r="A71" s="516" t="s">
        <v>53</v>
      </c>
      <c r="B71" s="517"/>
      <c r="C71" s="518"/>
    </row>
    <row r="72" spans="1:3">
      <c r="A72" s="519" t="s">
        <v>49</v>
      </c>
      <c r="B72" s="520"/>
      <c r="C72" s="234">
        <f>C49-C58-C67</f>
        <v>0</v>
      </c>
    </row>
    <row r="73" spans="1:3" ht="14.4" thickBot="1">
      <c r="A73" s="535" t="s">
        <v>52</v>
      </c>
      <c r="B73" s="536"/>
      <c r="C73" s="242">
        <f>C56-C65-C70</f>
        <v>0</v>
      </c>
    </row>
    <row r="76" spans="1:3" s="474" customFormat="1"/>
    <row r="77" spans="1:3" s="474" customFormat="1"/>
    <row r="78" spans="1:3" s="474" customFormat="1"/>
    <row r="79" spans="1:3" s="474" customFormat="1"/>
    <row r="80" spans="1:3" s="474" customFormat="1"/>
    <row r="81" spans="1:5" s="474" customFormat="1"/>
    <row r="86" spans="1:5" s="474" customFormat="1"/>
    <row r="88" spans="1:5">
      <c r="A88" s="537" t="s">
        <v>392</v>
      </c>
      <c r="B88" s="538"/>
      <c r="C88" s="538"/>
      <c r="D88" s="538"/>
      <c r="E88" s="538"/>
    </row>
    <row r="89" spans="1:5" ht="14.4" thickBot="1">
      <c r="A89" s="32"/>
      <c r="B89" s="33"/>
      <c r="C89" s="33"/>
      <c r="D89" s="33"/>
      <c r="E89" s="33"/>
    </row>
    <row r="90" spans="1:5" ht="172.2" thickBot="1">
      <c r="A90" s="34" t="s">
        <v>121</v>
      </c>
      <c r="B90" s="35" t="s">
        <v>283</v>
      </c>
      <c r="C90" s="35" t="s">
        <v>284</v>
      </c>
      <c r="D90" s="35" t="s">
        <v>285</v>
      </c>
      <c r="E90" s="36" t="s">
        <v>250</v>
      </c>
    </row>
    <row r="91" spans="1:5" ht="14.4" thickBot="1">
      <c r="A91" s="37" t="s">
        <v>39</v>
      </c>
      <c r="B91" s="38"/>
      <c r="C91" s="38"/>
      <c r="D91" s="38"/>
      <c r="E91" s="39"/>
    </row>
    <row r="92" spans="1:5" ht="26.4">
      <c r="A92" s="40" t="s">
        <v>256</v>
      </c>
      <c r="B92" s="41"/>
      <c r="C92" s="41"/>
      <c r="D92" s="41"/>
      <c r="E92" s="42">
        <f>B92+C92+D92</f>
        <v>0</v>
      </c>
    </row>
    <row r="93" spans="1:5">
      <c r="A93" s="43" t="s">
        <v>59</v>
      </c>
      <c r="B93" s="44">
        <f>SUM(B94:B95)</f>
        <v>0</v>
      </c>
      <c r="C93" s="44">
        <f>SUM(C94:C95)</f>
        <v>0</v>
      </c>
      <c r="D93" s="44">
        <f>SUM(D94:D95)</f>
        <v>0</v>
      </c>
      <c r="E93" s="45">
        <f>SUM(E94:E95)</f>
        <v>0</v>
      </c>
    </row>
    <row r="94" spans="1:5">
      <c r="A94" s="46" t="s">
        <v>257</v>
      </c>
      <c r="B94" s="47"/>
      <c r="C94" s="47"/>
      <c r="D94" s="47"/>
      <c r="E94" s="48">
        <f>B94+C94+D94</f>
        <v>0</v>
      </c>
    </row>
    <row r="95" spans="1:5">
      <c r="A95" s="46" t="s">
        <v>286</v>
      </c>
      <c r="B95" s="47"/>
      <c r="C95" s="47"/>
      <c r="D95" s="47"/>
      <c r="E95" s="48">
        <f>B95+C95+D95</f>
        <v>0</v>
      </c>
    </row>
    <row r="96" spans="1:5">
      <c r="A96" s="43" t="s">
        <v>63</v>
      </c>
      <c r="B96" s="44">
        <f>SUM(B97:B99)</f>
        <v>0</v>
      </c>
      <c r="C96" s="44">
        <f>SUM(C97:C99)</f>
        <v>0</v>
      </c>
      <c r="D96" s="44">
        <f>SUM(D97:D99)</f>
        <v>0</v>
      </c>
      <c r="E96" s="45">
        <f>SUM(E97:E99)</f>
        <v>0</v>
      </c>
    </row>
    <row r="97" spans="1:5">
      <c r="A97" s="46" t="s">
        <v>258</v>
      </c>
      <c r="B97" s="47"/>
      <c r="C97" s="47"/>
      <c r="D97" s="47"/>
      <c r="E97" s="48">
        <f>B97+C97+D97</f>
        <v>0</v>
      </c>
    </row>
    <row r="98" spans="1:5">
      <c r="A98" s="46" t="s">
        <v>259</v>
      </c>
      <c r="B98" s="47"/>
      <c r="C98" s="47"/>
      <c r="D98" s="47"/>
      <c r="E98" s="48">
        <f>B98+C98+D98</f>
        <v>0</v>
      </c>
    </row>
    <row r="99" spans="1:5">
      <c r="A99" s="49" t="s">
        <v>287</v>
      </c>
      <c r="B99" s="47"/>
      <c r="C99" s="47"/>
      <c r="D99" s="47"/>
      <c r="E99" s="48">
        <f>B99+C99+D99</f>
        <v>0</v>
      </c>
    </row>
    <row r="100" spans="1:5" ht="27" thickBot="1">
      <c r="A100" s="50" t="s">
        <v>260</v>
      </c>
      <c r="B100" s="51">
        <f>B92+B93-B96</f>
        <v>0</v>
      </c>
      <c r="C100" s="51">
        <f>C92+C93-C96</f>
        <v>0</v>
      </c>
      <c r="D100" s="51">
        <f>D92+D93-D96</f>
        <v>0</v>
      </c>
      <c r="E100" s="52">
        <f>E92+E93-E96</f>
        <v>0</v>
      </c>
    </row>
    <row r="101" spans="1:5" ht="14.4" thickBot="1">
      <c r="A101" s="53" t="s">
        <v>261</v>
      </c>
      <c r="B101" s="54"/>
      <c r="C101" s="54"/>
      <c r="D101" s="54"/>
      <c r="E101" s="55"/>
    </row>
    <row r="102" spans="1:5" ht="26.4">
      <c r="A102" s="40" t="s">
        <v>267</v>
      </c>
      <c r="B102" s="41"/>
      <c r="C102" s="41"/>
      <c r="D102" s="41"/>
      <c r="E102" s="42">
        <f>B102+C102+D102</f>
        <v>0</v>
      </c>
    </row>
    <row r="103" spans="1:5">
      <c r="A103" s="43" t="s">
        <v>59</v>
      </c>
      <c r="B103" s="44">
        <f>SUM(B104:B104)</f>
        <v>0</v>
      </c>
      <c r="C103" s="44">
        <f>SUM(C104:C104)</f>
        <v>0</v>
      </c>
      <c r="D103" s="44">
        <f>SUM(D104:D104)</f>
        <v>0</v>
      </c>
      <c r="E103" s="45">
        <f>SUM(E104:E104)</f>
        <v>0</v>
      </c>
    </row>
    <row r="104" spans="1:5">
      <c r="A104" s="46" t="s">
        <v>262</v>
      </c>
      <c r="B104" s="47"/>
      <c r="C104" s="47"/>
      <c r="D104" s="47"/>
      <c r="E104" s="48">
        <f>B104+C104+D104</f>
        <v>0</v>
      </c>
    </row>
    <row r="105" spans="1:5">
      <c r="A105" s="43" t="s">
        <v>63</v>
      </c>
      <c r="B105" s="44">
        <f>SUM(B106:B108)</f>
        <v>0</v>
      </c>
      <c r="C105" s="44">
        <f>SUM(C106:C108)</f>
        <v>0</v>
      </c>
      <c r="D105" s="44">
        <f>SUM(D106:D108)</f>
        <v>0</v>
      </c>
      <c r="E105" s="45">
        <f>SUM(E106:E108)</f>
        <v>0</v>
      </c>
    </row>
    <row r="106" spans="1:5">
      <c r="A106" s="46" t="s">
        <v>263</v>
      </c>
      <c r="B106" s="47"/>
      <c r="C106" s="47"/>
      <c r="D106" s="47"/>
      <c r="E106" s="48">
        <f>B106+C106+D106</f>
        <v>0</v>
      </c>
    </row>
    <row r="107" spans="1:5">
      <c r="A107" s="46" t="s">
        <v>264</v>
      </c>
      <c r="B107" s="47"/>
      <c r="C107" s="47"/>
      <c r="D107" s="47"/>
      <c r="E107" s="48">
        <f>B107+C107+D107</f>
        <v>0</v>
      </c>
    </row>
    <row r="108" spans="1:5">
      <c r="A108" s="56" t="s">
        <v>265</v>
      </c>
      <c r="B108" s="47"/>
      <c r="C108" s="47"/>
      <c r="D108" s="47"/>
      <c r="E108" s="48">
        <f>B108+C108+D108</f>
        <v>0</v>
      </c>
    </row>
    <row r="109" spans="1:5" ht="14.4" thickBot="1">
      <c r="A109" s="50" t="s">
        <v>266</v>
      </c>
      <c r="B109" s="51">
        <f>B102+B103-B105</f>
        <v>0</v>
      </c>
      <c r="C109" s="51">
        <f>C102+C103-C105</f>
        <v>0</v>
      </c>
      <c r="D109" s="51">
        <f>D102+D103-D105</f>
        <v>0</v>
      </c>
      <c r="E109" s="52">
        <f>E102+E103-E105</f>
        <v>0</v>
      </c>
    </row>
    <row r="111" spans="1:5" ht="48" customHeight="1">
      <c r="A111" s="485" t="s">
        <v>391</v>
      </c>
      <c r="B111" s="539"/>
      <c r="C111" s="539"/>
    </row>
    <row r="112" spans="1:5">
      <c r="A112" s="540"/>
      <c r="B112" s="541"/>
      <c r="C112" s="541"/>
    </row>
    <row r="113" spans="1:9">
      <c r="A113" s="57" t="s">
        <v>31</v>
      </c>
      <c r="B113" s="57" t="s">
        <v>167</v>
      </c>
      <c r="C113" s="57" t="s">
        <v>168</v>
      </c>
    </row>
    <row r="114" spans="1:9">
      <c r="A114" s="58" t="s">
        <v>288</v>
      </c>
      <c r="B114" s="59"/>
      <c r="C114" s="59"/>
    </row>
    <row r="115" spans="1:9">
      <c r="A115" s="60" t="s">
        <v>148</v>
      </c>
      <c r="B115" s="60"/>
      <c r="C115" s="60"/>
    </row>
    <row r="116" spans="1:9">
      <c r="A116" s="61" t="s">
        <v>120</v>
      </c>
      <c r="B116" s="62"/>
      <c r="C116" s="63"/>
    </row>
    <row r="119" spans="1:9">
      <c r="A119" s="485" t="s">
        <v>390</v>
      </c>
      <c r="B119" s="539"/>
      <c r="C119" s="539"/>
      <c r="D119" s="542"/>
      <c r="E119" s="542"/>
      <c r="F119" s="542"/>
      <c r="G119" s="542"/>
    </row>
    <row r="120" spans="1:9" ht="14.4" thickBot="1">
      <c r="A120" s="543"/>
      <c r="B120" s="544"/>
      <c r="C120" s="544"/>
    </row>
    <row r="121" spans="1:9" ht="13.5" customHeight="1">
      <c r="A121" s="545"/>
      <c r="B121" s="547" t="s">
        <v>289</v>
      </c>
      <c r="C121" s="548"/>
      <c r="D121" s="548"/>
      <c r="E121" s="548"/>
      <c r="F121" s="549"/>
      <c r="G121" s="547" t="s">
        <v>290</v>
      </c>
      <c r="H121" s="548"/>
      <c r="I121" s="549"/>
    </row>
    <row r="122" spans="1:9" ht="52.8">
      <c r="A122" s="546"/>
      <c r="B122" s="369" t="s">
        <v>155</v>
      </c>
      <c r="C122" s="467" t="s">
        <v>360</v>
      </c>
      <c r="D122" s="467" t="s">
        <v>163</v>
      </c>
      <c r="E122" s="467" t="s">
        <v>144</v>
      </c>
      <c r="F122" s="445" t="s">
        <v>430</v>
      </c>
      <c r="G122" s="431" t="s">
        <v>74</v>
      </c>
      <c r="H122" s="450" t="s">
        <v>414</v>
      </c>
      <c r="I122" s="362" t="s">
        <v>45</v>
      </c>
    </row>
    <row r="123" spans="1:9">
      <c r="A123" s="370" t="s">
        <v>167</v>
      </c>
      <c r="B123" s="371"/>
      <c r="C123" s="64"/>
      <c r="D123" s="64"/>
      <c r="E123" s="448"/>
      <c r="F123" s="446"/>
      <c r="G123" s="372"/>
      <c r="H123" s="64"/>
      <c r="I123" s="363"/>
    </row>
    <row r="124" spans="1:9" ht="36">
      <c r="A124" s="459" t="s">
        <v>436</v>
      </c>
      <c r="B124" s="373"/>
      <c r="C124" s="65"/>
      <c r="D124" s="65"/>
      <c r="E124" s="448"/>
      <c r="F124" s="446"/>
      <c r="G124" s="372"/>
      <c r="H124" s="65"/>
      <c r="I124" s="364"/>
    </row>
    <row r="125" spans="1:9" ht="36.6" thickBot="1">
      <c r="A125" s="460" t="s">
        <v>437</v>
      </c>
      <c r="B125" s="374"/>
      <c r="C125" s="367"/>
      <c r="D125" s="367"/>
      <c r="E125" s="448"/>
      <c r="F125" s="446"/>
      <c r="G125" s="372"/>
      <c r="H125" s="367"/>
      <c r="I125" s="365"/>
    </row>
    <row r="126" spans="1:9" ht="14.4" thickBot="1">
      <c r="A126" s="375" t="s">
        <v>168</v>
      </c>
      <c r="B126" s="376">
        <f t="shared" ref="B126:I126" si="10">B123+B124-B125</f>
        <v>0</v>
      </c>
      <c r="C126" s="366">
        <f t="shared" si="10"/>
        <v>0</v>
      </c>
      <c r="D126" s="366">
        <f t="shared" si="10"/>
        <v>0</v>
      </c>
      <c r="E126" s="449">
        <f t="shared" si="10"/>
        <v>0</v>
      </c>
      <c r="F126" s="447">
        <f t="shared" si="10"/>
        <v>0</v>
      </c>
      <c r="G126" s="377">
        <f t="shared" si="10"/>
        <v>0</v>
      </c>
      <c r="H126" s="432">
        <f t="shared" si="10"/>
        <v>0</v>
      </c>
      <c r="I126" s="378">
        <f t="shared" si="10"/>
        <v>0</v>
      </c>
    </row>
    <row r="129" spans="1:4">
      <c r="A129" s="485" t="s">
        <v>389</v>
      </c>
      <c r="B129" s="539"/>
      <c r="C129" s="539"/>
    </row>
    <row r="130" spans="1:4" ht="14.4" thickBot="1">
      <c r="A130" s="543"/>
      <c r="B130" s="544"/>
      <c r="C130" s="544"/>
    </row>
    <row r="131" spans="1:4">
      <c r="A131" s="66" t="s">
        <v>31</v>
      </c>
      <c r="B131" s="67" t="s">
        <v>167</v>
      </c>
      <c r="C131" s="68" t="s">
        <v>168</v>
      </c>
    </row>
    <row r="132" spans="1:4" ht="27" thickBot="1">
      <c r="A132" s="69" t="s">
        <v>291</v>
      </c>
      <c r="B132" s="70"/>
      <c r="C132" s="71"/>
    </row>
    <row r="136" spans="1:4" ht="50.25" customHeight="1">
      <c r="A136" s="485" t="s">
        <v>403</v>
      </c>
      <c r="B136" s="539"/>
      <c r="C136" s="539"/>
      <c r="D136" s="542"/>
    </row>
    <row r="137" spans="1:4" ht="14.4" thickBot="1">
      <c r="A137" s="550"/>
      <c r="B137" s="551"/>
      <c r="C137" s="551"/>
    </row>
    <row r="138" spans="1:4">
      <c r="A138" s="552" t="s">
        <v>121</v>
      </c>
      <c r="B138" s="553"/>
      <c r="C138" s="67" t="s">
        <v>167</v>
      </c>
      <c r="D138" s="68" t="s">
        <v>168</v>
      </c>
    </row>
    <row r="139" spans="1:4" ht="66" customHeight="1">
      <c r="A139" s="554" t="s">
        <v>292</v>
      </c>
      <c r="B139" s="555"/>
      <c r="C139" s="59">
        <f>C141+SUM(C142:C145)</f>
        <v>0</v>
      </c>
      <c r="D139" s="263">
        <f>D141+SUM(D142:D145)</f>
        <v>0</v>
      </c>
    </row>
    <row r="140" spans="1:4">
      <c r="A140" s="556" t="s">
        <v>148</v>
      </c>
      <c r="B140" s="557"/>
      <c r="C140" s="72"/>
      <c r="D140" s="264"/>
    </row>
    <row r="141" spans="1:4">
      <c r="A141" s="558" t="s">
        <v>29</v>
      </c>
      <c r="B141" s="559"/>
      <c r="C141" s="73"/>
      <c r="D141" s="265"/>
    </row>
    <row r="142" spans="1:4">
      <c r="A142" s="560" t="s">
        <v>276</v>
      </c>
      <c r="B142" s="561"/>
      <c r="C142" s="74"/>
      <c r="D142" s="266"/>
    </row>
    <row r="143" spans="1:4">
      <c r="A143" s="560" t="s">
        <v>156</v>
      </c>
      <c r="B143" s="561"/>
      <c r="C143" s="74"/>
      <c r="D143" s="266"/>
    </row>
    <row r="144" spans="1:4">
      <c r="A144" s="560" t="s">
        <v>157</v>
      </c>
      <c r="B144" s="561"/>
      <c r="C144" s="74"/>
      <c r="D144" s="266"/>
    </row>
    <row r="145" spans="1:4">
      <c r="A145" s="560" t="s">
        <v>158</v>
      </c>
      <c r="B145" s="561"/>
      <c r="C145" s="74"/>
      <c r="D145" s="266"/>
    </row>
    <row r="148" spans="1:4" s="474" customFormat="1"/>
    <row r="149" spans="1:4" s="474" customFormat="1"/>
    <row r="151" spans="1:4" hidden="1"/>
    <row r="152" spans="1:4" hidden="1"/>
    <row r="153" spans="1:4" hidden="1"/>
    <row r="154" spans="1:4" hidden="1"/>
    <row r="155" spans="1:4" hidden="1"/>
    <row r="156" spans="1:4" hidden="1"/>
    <row r="157" spans="1:4" hidden="1"/>
    <row r="158" spans="1:4" hidden="1"/>
    <row r="159" spans="1:4" hidden="1"/>
    <row r="160" spans="1:4" hidden="1"/>
    <row r="161" spans="1:9" hidden="1"/>
    <row r="162" spans="1:9" hidden="1"/>
    <row r="165" spans="1:9" s="474" customFormat="1"/>
    <row r="166" spans="1:9" s="474" customFormat="1"/>
    <row r="167" spans="1:9">
      <c r="A167" s="562" t="s">
        <v>361</v>
      </c>
      <c r="B167" s="563"/>
      <c r="C167" s="563"/>
      <c r="D167" s="563"/>
      <c r="E167" s="563"/>
      <c r="F167" s="563"/>
      <c r="G167" s="563"/>
      <c r="H167" s="563"/>
      <c r="I167" s="563"/>
    </row>
    <row r="168" spans="1:9" ht="16.2" thickBot="1">
      <c r="A168" s="75"/>
      <c r="B168" s="76"/>
      <c r="C168" s="76"/>
      <c r="D168" s="76"/>
      <c r="E168" s="76" t="s">
        <v>51</v>
      </c>
      <c r="F168" s="77"/>
      <c r="G168" s="77"/>
      <c r="H168" s="77"/>
      <c r="I168" s="77"/>
    </row>
    <row r="169" spans="1:9" ht="89.25" customHeight="1" thickBot="1">
      <c r="A169" s="564" t="s">
        <v>28</v>
      </c>
      <c r="B169" s="565"/>
      <c r="C169" s="79" t="s">
        <v>293</v>
      </c>
      <c r="D169" s="78" t="s">
        <v>71</v>
      </c>
      <c r="E169" s="79" t="s">
        <v>386</v>
      </c>
      <c r="F169" s="243" t="s">
        <v>387</v>
      </c>
      <c r="G169" s="79" t="s">
        <v>415</v>
      </c>
      <c r="H169" s="79" t="s">
        <v>388</v>
      </c>
      <c r="I169" s="80" t="s">
        <v>416</v>
      </c>
    </row>
    <row r="170" spans="1:9">
      <c r="A170" s="81"/>
      <c r="B170" s="82" t="s">
        <v>167</v>
      </c>
      <c r="C170" s="112"/>
      <c r="D170" s="83"/>
      <c r="E170" s="84"/>
      <c r="F170" s="83"/>
      <c r="G170" s="84"/>
      <c r="H170" s="84"/>
      <c r="I170" s="85"/>
    </row>
    <row r="171" spans="1:9">
      <c r="A171" s="86"/>
      <c r="B171" s="87" t="s">
        <v>72</v>
      </c>
      <c r="C171" s="113"/>
      <c r="D171" s="88"/>
      <c r="E171" s="89"/>
      <c r="F171" s="88"/>
      <c r="G171" s="89"/>
      <c r="H171" s="89"/>
      <c r="I171" s="90"/>
    </row>
    <row r="172" spans="1:9">
      <c r="A172" s="91" t="s">
        <v>136</v>
      </c>
      <c r="B172" s="92"/>
      <c r="C172" s="114"/>
      <c r="D172" s="93"/>
      <c r="E172" s="94"/>
      <c r="F172" s="93"/>
      <c r="G172" s="94"/>
      <c r="H172" s="94"/>
      <c r="I172" s="95"/>
    </row>
    <row r="173" spans="1:9">
      <c r="A173" s="91" t="s">
        <v>137</v>
      </c>
      <c r="B173" s="92"/>
      <c r="C173" s="114"/>
      <c r="D173" s="93"/>
      <c r="E173" s="94"/>
      <c r="F173" s="93"/>
      <c r="G173" s="94"/>
      <c r="H173" s="94"/>
      <c r="I173" s="95"/>
    </row>
    <row r="174" spans="1:9" ht="14.4" thickBot="1">
      <c r="A174" s="96" t="s">
        <v>73</v>
      </c>
      <c r="B174" s="97"/>
      <c r="C174" s="115"/>
      <c r="D174" s="98"/>
      <c r="E174" s="99"/>
      <c r="F174" s="98"/>
      <c r="G174" s="99"/>
      <c r="H174" s="99"/>
      <c r="I174" s="100"/>
    </row>
    <row r="175" spans="1:9" ht="14.4" thickBot="1">
      <c r="A175" s="101"/>
      <c r="B175" s="102" t="s">
        <v>162</v>
      </c>
      <c r="C175" s="103"/>
      <c r="D175" s="103"/>
      <c r="E175" s="103">
        <f>SUM(E172:E174)</f>
        <v>0</v>
      </c>
      <c r="F175" s="103">
        <f>SUM(F172:F174)</f>
        <v>0</v>
      </c>
      <c r="G175" s="103">
        <f>SUM(G172:G174)</f>
        <v>0</v>
      </c>
      <c r="H175" s="103"/>
      <c r="I175" s="103"/>
    </row>
    <row r="176" spans="1:9" ht="89.4" customHeight="1" thickBot="1">
      <c r="A176" s="564" t="s">
        <v>28</v>
      </c>
      <c r="B176" s="566"/>
      <c r="C176" s="79" t="s">
        <v>293</v>
      </c>
      <c r="D176" s="78" t="s">
        <v>71</v>
      </c>
      <c r="E176" s="79" t="s">
        <v>386</v>
      </c>
      <c r="F176" s="243" t="s">
        <v>387</v>
      </c>
      <c r="G176" s="79" t="s">
        <v>415</v>
      </c>
      <c r="H176" s="79" t="s">
        <v>388</v>
      </c>
      <c r="I176" s="80" t="s">
        <v>416</v>
      </c>
    </row>
    <row r="177" spans="1:9" ht="14.4" thickBot="1">
      <c r="A177" s="104"/>
      <c r="B177" s="105" t="s">
        <v>168</v>
      </c>
      <c r="C177" s="116"/>
      <c r="D177" s="106"/>
      <c r="E177" s="107"/>
      <c r="F177" s="106"/>
      <c r="G177" s="107"/>
      <c r="H177" s="107"/>
      <c r="I177" s="108"/>
    </row>
    <row r="178" spans="1:9">
      <c r="A178" s="86"/>
      <c r="B178" s="87" t="s">
        <v>72</v>
      </c>
      <c r="C178" s="113"/>
      <c r="D178" s="88"/>
      <c r="E178" s="89"/>
      <c r="F178" s="88"/>
      <c r="G178" s="89"/>
      <c r="H178" s="89"/>
      <c r="I178" s="90"/>
    </row>
    <row r="179" spans="1:9">
      <c r="A179" s="91" t="s">
        <v>136</v>
      </c>
      <c r="B179" s="92"/>
      <c r="C179" s="114"/>
      <c r="D179" s="93"/>
      <c r="E179" s="94"/>
      <c r="F179" s="93"/>
      <c r="G179" s="94"/>
      <c r="H179" s="94"/>
      <c r="I179" s="95"/>
    </row>
    <row r="180" spans="1:9">
      <c r="A180" s="91" t="s">
        <v>137</v>
      </c>
      <c r="B180" s="92"/>
      <c r="C180" s="114"/>
      <c r="D180" s="93"/>
      <c r="E180" s="94"/>
      <c r="F180" s="93"/>
      <c r="G180" s="94"/>
      <c r="H180" s="94"/>
      <c r="I180" s="95"/>
    </row>
    <row r="181" spans="1:9" ht="14.4" thickBot="1">
      <c r="A181" s="96" t="s">
        <v>73</v>
      </c>
      <c r="B181" s="97"/>
      <c r="C181" s="115"/>
      <c r="D181" s="98"/>
      <c r="E181" s="99"/>
      <c r="F181" s="98"/>
      <c r="G181" s="99"/>
      <c r="H181" s="99"/>
      <c r="I181" s="100"/>
    </row>
    <row r="182" spans="1:9" ht="14.4" thickBot="1">
      <c r="A182" s="109"/>
      <c r="B182" s="102" t="s">
        <v>162</v>
      </c>
      <c r="C182" s="103"/>
      <c r="D182" s="110"/>
      <c r="E182" s="103">
        <f>SUM(E179:E181)</f>
        <v>0</v>
      </c>
      <c r="F182" s="103">
        <f>SUM(F179:F181)</f>
        <v>0</v>
      </c>
      <c r="G182" s="103">
        <f>SUM(G179:G181)</f>
        <v>0</v>
      </c>
      <c r="H182" s="103"/>
      <c r="I182" s="111"/>
    </row>
    <row r="185" spans="1:9">
      <c r="A185" s="567" t="s">
        <v>431</v>
      </c>
      <c r="B185" s="568"/>
      <c r="C185" s="568"/>
      <c r="D185" s="568"/>
      <c r="E185" s="568"/>
      <c r="F185" s="568"/>
      <c r="G185" s="568"/>
      <c r="H185" s="568"/>
      <c r="I185" s="568"/>
    </row>
    <row r="186" spans="1:9" ht="14.4" thickBot="1">
      <c r="A186" s="129"/>
      <c r="B186" s="130"/>
      <c r="C186" s="130"/>
      <c r="D186" s="130"/>
      <c r="E186" s="129"/>
      <c r="F186" s="129"/>
      <c r="G186" s="129"/>
      <c r="H186" s="129"/>
      <c r="I186" s="129"/>
    </row>
    <row r="187" spans="1:9" ht="14.4" thickBot="1">
      <c r="A187" s="569" t="s">
        <v>254</v>
      </c>
      <c r="B187" s="570"/>
      <c r="C187" s="570"/>
      <c r="D187" s="571"/>
      <c r="E187" s="575" t="s">
        <v>167</v>
      </c>
      <c r="F187" s="577" t="s">
        <v>255</v>
      </c>
      <c r="G187" s="578"/>
      <c r="H187" s="579"/>
      <c r="I187" s="580" t="s">
        <v>168</v>
      </c>
    </row>
    <row r="188" spans="1:9" ht="27" thickBot="1">
      <c r="A188" s="572"/>
      <c r="B188" s="573"/>
      <c r="C188" s="573"/>
      <c r="D188" s="574"/>
      <c r="E188" s="576"/>
      <c r="F188" s="132" t="s">
        <v>59</v>
      </c>
      <c r="G188" s="133" t="s">
        <v>295</v>
      </c>
      <c r="H188" s="132" t="s">
        <v>296</v>
      </c>
      <c r="I188" s="581"/>
    </row>
    <row r="189" spans="1:9">
      <c r="A189" s="134">
        <v>1</v>
      </c>
      <c r="B189" s="582" t="s">
        <v>163</v>
      </c>
      <c r="C189" s="583"/>
      <c r="D189" s="584"/>
      <c r="E189" s="135"/>
      <c r="F189" s="136"/>
      <c r="G189" s="136"/>
      <c r="H189" s="136"/>
      <c r="I189" s="137">
        <f>E189+F189-G189-H189</f>
        <v>0</v>
      </c>
    </row>
    <row r="190" spans="1:9">
      <c r="A190" s="147"/>
      <c r="B190" s="585" t="s">
        <v>297</v>
      </c>
      <c r="C190" s="586"/>
      <c r="D190" s="587"/>
      <c r="E190" s="148"/>
      <c r="F190" s="143"/>
      <c r="G190" s="143"/>
      <c r="H190" s="143"/>
      <c r="I190" s="149">
        <f>E190+F190-G190-H190</f>
        <v>0</v>
      </c>
    </row>
    <row r="191" spans="1:9">
      <c r="A191" s="138" t="s">
        <v>178</v>
      </c>
      <c r="B191" s="588" t="s">
        <v>164</v>
      </c>
      <c r="C191" s="589"/>
      <c r="D191" s="590"/>
      <c r="E191" s="139">
        <v>4536.8</v>
      </c>
      <c r="F191" s="140">
        <f>125.76</f>
        <v>125.76</v>
      </c>
      <c r="G191" s="140"/>
      <c r="H191" s="140"/>
      <c r="I191" s="141">
        <f>E191+F191-G191-H191</f>
        <v>4662.5600000000004</v>
      </c>
    </row>
    <row r="192" spans="1:9">
      <c r="A192" s="138"/>
      <c r="B192" s="585" t="s">
        <v>297</v>
      </c>
      <c r="C192" s="586"/>
      <c r="D192" s="587"/>
      <c r="E192" s="150"/>
      <c r="F192" s="140"/>
      <c r="G192" s="140"/>
      <c r="H192" s="140"/>
      <c r="I192" s="140">
        <f>E192+F192-G192-H192</f>
        <v>0</v>
      </c>
    </row>
    <row r="193" spans="1:9" ht="14.4" thickBot="1">
      <c r="A193" s="142" t="s">
        <v>180</v>
      </c>
      <c r="B193" s="588" t="s">
        <v>268</v>
      </c>
      <c r="C193" s="589"/>
      <c r="D193" s="590"/>
      <c r="E193" s="139"/>
      <c r="F193" s="140"/>
      <c r="G193" s="140"/>
      <c r="H193" s="140"/>
      <c r="I193" s="143">
        <f>E193+F193-G193-H193</f>
        <v>0</v>
      </c>
    </row>
    <row r="194" spans="1:9" ht="14.4" thickBot="1">
      <c r="A194" s="591" t="s">
        <v>151</v>
      </c>
      <c r="B194" s="592"/>
      <c r="C194" s="592"/>
      <c r="D194" s="593"/>
      <c r="E194" s="144">
        <f>E189+E191+E193</f>
        <v>4536.8</v>
      </c>
      <c r="F194" s="144">
        <f>F189+F191+F193</f>
        <v>125.76</v>
      </c>
      <c r="G194" s="144">
        <f>G189+G191+G193</f>
        <v>0</v>
      </c>
      <c r="H194" s="144">
        <f>H189+H191+H193</f>
        <v>0</v>
      </c>
      <c r="I194" s="145">
        <f>I189+I191+I193</f>
        <v>4662.5600000000004</v>
      </c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 s="146" t="s">
        <v>277</v>
      </c>
      <c r="B196"/>
      <c r="C196"/>
      <c r="D196"/>
      <c r="E196"/>
      <c r="F196"/>
      <c r="G196"/>
      <c r="H196"/>
      <c r="I196"/>
    </row>
    <row r="197" spans="1:9">
      <c r="A197" s="146" t="s">
        <v>417</v>
      </c>
      <c r="B197"/>
      <c r="C197"/>
      <c r="D197"/>
      <c r="E197"/>
      <c r="F197"/>
      <c r="G197"/>
      <c r="H197"/>
      <c r="I197"/>
    </row>
    <row r="198" spans="1:9" s="474" customFormat="1">
      <c r="A198" s="146"/>
      <c r="B198"/>
      <c r="C198"/>
      <c r="D198"/>
      <c r="E198"/>
      <c r="F198"/>
      <c r="G198"/>
      <c r="H198"/>
      <c r="I198"/>
    </row>
    <row r="199" spans="1:9" s="474" customFormat="1">
      <c r="A199" s="146"/>
      <c r="B199"/>
      <c r="C199"/>
      <c r="D199"/>
      <c r="E199"/>
      <c r="F199"/>
      <c r="G199"/>
      <c r="H199"/>
      <c r="I199"/>
    </row>
    <row r="201" spans="1:9">
      <c r="A201" s="594" t="s">
        <v>385</v>
      </c>
      <c r="B201" s="595"/>
      <c r="C201" s="595"/>
      <c r="D201" s="595"/>
      <c r="E201" s="595"/>
      <c r="F201" s="595"/>
      <c r="G201" s="595"/>
    </row>
    <row r="202" spans="1:9" ht="14.4" thickBot="1">
      <c r="A202" s="151"/>
      <c r="B202" s="152"/>
      <c r="C202" s="153"/>
      <c r="D202" s="153"/>
      <c r="E202" s="153"/>
      <c r="F202" s="153"/>
      <c r="G202" s="153"/>
    </row>
    <row r="203" spans="1:9" ht="27" thickBot="1">
      <c r="A203" s="596" t="s">
        <v>146</v>
      </c>
      <c r="B203" s="597"/>
      <c r="C203" s="470" t="s">
        <v>271</v>
      </c>
      <c r="D203" s="117" t="s">
        <v>85</v>
      </c>
      <c r="E203" s="119" t="s">
        <v>298</v>
      </c>
      <c r="F203" s="117" t="s">
        <v>299</v>
      </c>
      <c r="G203" s="131" t="s">
        <v>306</v>
      </c>
    </row>
    <row r="204" spans="1:9" ht="26.25" customHeight="1">
      <c r="A204" s="598" t="s">
        <v>86</v>
      </c>
      <c r="B204" s="599"/>
      <c r="C204" s="154"/>
      <c r="D204" s="154"/>
      <c r="E204" s="154"/>
      <c r="F204" s="154"/>
      <c r="G204" s="155">
        <f>C204+D204-E204-F204</f>
        <v>0</v>
      </c>
    </row>
    <row r="205" spans="1:9" ht="25.5" customHeight="1">
      <c r="A205" s="600" t="s">
        <v>236</v>
      </c>
      <c r="B205" s="601"/>
      <c r="C205" s="156"/>
      <c r="D205" s="156"/>
      <c r="E205" s="156"/>
      <c r="F205" s="156"/>
      <c r="G205" s="157">
        <f t="shared" ref="G205:G212" si="11">C205+D205-E205-F205</f>
        <v>0</v>
      </c>
    </row>
    <row r="206" spans="1:9">
      <c r="A206" s="600" t="s">
        <v>237</v>
      </c>
      <c r="B206" s="601"/>
      <c r="C206" s="156"/>
      <c r="D206" s="156"/>
      <c r="E206" s="156"/>
      <c r="F206" s="156"/>
      <c r="G206" s="157">
        <f t="shared" si="11"/>
        <v>0</v>
      </c>
    </row>
    <row r="207" spans="1:9">
      <c r="A207" s="600" t="s">
        <v>238</v>
      </c>
      <c r="B207" s="601"/>
      <c r="C207" s="156"/>
      <c r="D207" s="156"/>
      <c r="E207" s="156"/>
      <c r="F207" s="156"/>
      <c r="G207" s="157">
        <f t="shared" si="11"/>
        <v>0</v>
      </c>
    </row>
    <row r="208" spans="1:9" ht="38.25" customHeight="1">
      <c r="A208" s="600" t="s">
        <v>300</v>
      </c>
      <c r="B208" s="601"/>
      <c r="C208" s="156"/>
      <c r="D208" s="156"/>
      <c r="E208" s="156"/>
      <c r="F208" s="156"/>
      <c r="G208" s="157">
        <f t="shared" si="11"/>
        <v>0</v>
      </c>
    </row>
    <row r="209" spans="1:7" ht="25.5" customHeight="1">
      <c r="A209" s="602" t="s">
        <v>239</v>
      </c>
      <c r="B209" s="601"/>
      <c r="C209" s="156"/>
      <c r="D209" s="156"/>
      <c r="E209" s="156"/>
      <c r="F209" s="156"/>
      <c r="G209" s="157">
        <f t="shared" si="11"/>
        <v>0</v>
      </c>
    </row>
    <row r="210" spans="1:7">
      <c r="A210" s="602" t="s">
        <v>240</v>
      </c>
      <c r="B210" s="601"/>
      <c r="C210" s="156"/>
      <c r="D210" s="156"/>
      <c r="E210" s="156"/>
      <c r="F210" s="156"/>
      <c r="G210" s="157">
        <f t="shared" si="11"/>
        <v>0</v>
      </c>
    </row>
    <row r="211" spans="1:7" ht="24.75" customHeight="1">
      <c r="A211" s="602" t="s">
        <v>301</v>
      </c>
      <c r="B211" s="601"/>
      <c r="C211" s="156"/>
      <c r="D211" s="156"/>
      <c r="E211" s="156"/>
      <c r="F211" s="156"/>
      <c r="G211" s="157">
        <f t="shared" si="11"/>
        <v>0</v>
      </c>
    </row>
    <row r="212" spans="1:7" ht="27.75" customHeight="1" thickBot="1">
      <c r="A212" s="603" t="s">
        <v>24</v>
      </c>
      <c r="B212" s="604"/>
      <c r="C212" s="158"/>
      <c r="D212" s="158"/>
      <c r="E212" s="158"/>
      <c r="F212" s="158"/>
      <c r="G212" s="159">
        <f t="shared" si="11"/>
        <v>0</v>
      </c>
    </row>
    <row r="213" spans="1:7">
      <c r="A213" s="605" t="s">
        <v>246</v>
      </c>
      <c r="B213" s="599"/>
      <c r="C213" s="160">
        <f>SUM(C214:C233)</f>
        <v>0</v>
      </c>
      <c r="D213" s="160">
        <f>SUM(D214:D233)</f>
        <v>0</v>
      </c>
      <c r="E213" s="160">
        <f>SUM(E214:E233)</f>
        <v>0</v>
      </c>
      <c r="F213" s="160">
        <f>SUM(F214:F233)</f>
        <v>0</v>
      </c>
      <c r="G213" s="161">
        <f>SUM(G214:G233)</f>
        <v>0</v>
      </c>
    </row>
    <row r="214" spans="1:7">
      <c r="A214" s="606" t="s">
        <v>0</v>
      </c>
      <c r="B214" s="601"/>
      <c r="C214" s="162"/>
      <c r="D214" s="162"/>
      <c r="E214" s="163"/>
      <c r="F214" s="163"/>
      <c r="G214" s="157">
        <f t="shared" ref="G214:G233" si="12">C214+D214-E214-F214</f>
        <v>0</v>
      </c>
    </row>
    <row r="215" spans="1:7">
      <c r="A215" s="606" t="s">
        <v>25</v>
      </c>
      <c r="B215" s="601"/>
      <c r="C215" s="162"/>
      <c r="D215" s="162"/>
      <c r="E215" s="163"/>
      <c r="F215" s="163"/>
      <c r="G215" s="157">
        <f t="shared" si="12"/>
        <v>0</v>
      </c>
    </row>
    <row r="216" spans="1:7" ht="13.5" customHeight="1">
      <c r="A216" s="606" t="s">
        <v>1</v>
      </c>
      <c r="B216" s="601"/>
      <c r="C216" s="162"/>
      <c r="D216" s="162"/>
      <c r="E216" s="163"/>
      <c r="F216" s="163"/>
      <c r="G216" s="157">
        <f t="shared" si="12"/>
        <v>0</v>
      </c>
    </row>
    <row r="217" spans="1:7">
      <c r="A217" s="607" t="s">
        <v>21</v>
      </c>
      <c r="B217" s="601"/>
      <c r="C217" s="162"/>
      <c r="D217" s="162"/>
      <c r="E217" s="163"/>
      <c r="F217" s="163"/>
      <c r="G217" s="157">
        <f t="shared" si="12"/>
        <v>0</v>
      </c>
    </row>
    <row r="218" spans="1:7">
      <c r="A218" s="608" t="s">
        <v>2</v>
      </c>
      <c r="B218" s="601"/>
      <c r="C218" s="162"/>
      <c r="D218" s="162"/>
      <c r="E218" s="163"/>
      <c r="F218" s="163"/>
      <c r="G218" s="157">
        <f t="shared" si="12"/>
        <v>0</v>
      </c>
    </row>
    <row r="219" spans="1:7">
      <c r="A219" s="608" t="s">
        <v>3</v>
      </c>
      <c r="B219" s="601"/>
      <c r="C219" s="162"/>
      <c r="D219" s="162"/>
      <c r="E219" s="163"/>
      <c r="F219" s="163"/>
      <c r="G219" s="157">
        <f t="shared" si="12"/>
        <v>0</v>
      </c>
    </row>
    <row r="220" spans="1:7">
      <c r="A220" s="608" t="s">
        <v>4</v>
      </c>
      <c r="B220" s="601"/>
      <c r="C220" s="162"/>
      <c r="D220" s="162"/>
      <c r="E220" s="163"/>
      <c r="F220" s="163"/>
      <c r="G220" s="157">
        <f t="shared" si="12"/>
        <v>0</v>
      </c>
    </row>
    <row r="221" spans="1:7">
      <c r="A221" s="608" t="s">
        <v>5</v>
      </c>
      <c r="B221" s="601"/>
      <c r="C221" s="162"/>
      <c r="D221" s="162"/>
      <c r="E221" s="163"/>
      <c r="F221" s="163"/>
      <c r="G221" s="157">
        <f t="shared" si="12"/>
        <v>0</v>
      </c>
    </row>
    <row r="222" spans="1:7">
      <c r="A222" s="608" t="s">
        <v>6</v>
      </c>
      <c r="B222" s="601"/>
      <c r="C222" s="162"/>
      <c r="D222" s="162"/>
      <c r="E222" s="163"/>
      <c r="F222" s="163"/>
      <c r="G222" s="157">
        <f t="shared" si="12"/>
        <v>0</v>
      </c>
    </row>
    <row r="223" spans="1:7">
      <c r="A223" s="608" t="s">
        <v>7</v>
      </c>
      <c r="B223" s="601"/>
      <c r="C223" s="162"/>
      <c r="D223" s="162"/>
      <c r="E223" s="163"/>
      <c r="F223" s="163"/>
      <c r="G223" s="157">
        <f t="shared" si="12"/>
        <v>0</v>
      </c>
    </row>
    <row r="224" spans="1:7">
      <c r="A224" s="608" t="s">
        <v>8</v>
      </c>
      <c r="B224" s="601"/>
      <c r="C224" s="162"/>
      <c r="D224" s="162"/>
      <c r="E224" s="163"/>
      <c r="F224" s="163"/>
      <c r="G224" s="157">
        <f t="shared" si="12"/>
        <v>0</v>
      </c>
    </row>
    <row r="225" spans="1:7">
      <c r="A225" s="608" t="s">
        <v>9</v>
      </c>
      <c r="B225" s="601"/>
      <c r="C225" s="162"/>
      <c r="D225" s="162"/>
      <c r="E225" s="163"/>
      <c r="F225" s="163"/>
      <c r="G225" s="157">
        <f t="shared" si="12"/>
        <v>0</v>
      </c>
    </row>
    <row r="226" spans="1:7">
      <c r="A226" s="608" t="s">
        <v>10</v>
      </c>
      <c r="B226" s="601"/>
      <c r="C226" s="162"/>
      <c r="D226" s="162"/>
      <c r="E226" s="163"/>
      <c r="F226" s="163"/>
      <c r="G226" s="157">
        <f t="shared" si="12"/>
        <v>0</v>
      </c>
    </row>
    <row r="227" spans="1:7">
      <c r="A227" s="609" t="s">
        <v>16</v>
      </c>
      <c r="B227" s="601"/>
      <c r="C227" s="162"/>
      <c r="D227" s="162"/>
      <c r="E227" s="163"/>
      <c r="F227" s="163"/>
      <c r="G227" s="157">
        <f>C227+D227-E227-F227</f>
        <v>0</v>
      </c>
    </row>
    <row r="228" spans="1:7">
      <c r="A228" s="609" t="s">
        <v>17</v>
      </c>
      <c r="B228" s="601"/>
      <c r="C228" s="162"/>
      <c r="D228" s="162"/>
      <c r="E228" s="163"/>
      <c r="F228" s="163"/>
      <c r="G228" s="157">
        <f>C228+D228-E228-F228</f>
        <v>0</v>
      </c>
    </row>
    <row r="229" spans="1:7">
      <c r="A229" s="607" t="s">
        <v>18</v>
      </c>
      <c r="B229" s="601"/>
      <c r="C229" s="162"/>
      <c r="D229" s="162"/>
      <c r="E229" s="163"/>
      <c r="F229" s="163"/>
      <c r="G229" s="157">
        <f t="shared" si="12"/>
        <v>0</v>
      </c>
    </row>
    <row r="230" spans="1:7">
      <c r="A230" s="607" t="s">
        <v>19</v>
      </c>
      <c r="B230" s="601"/>
      <c r="C230" s="162"/>
      <c r="D230" s="162"/>
      <c r="E230" s="163"/>
      <c r="F230" s="163"/>
      <c r="G230" s="157">
        <f t="shared" si="12"/>
        <v>0</v>
      </c>
    </row>
    <row r="231" spans="1:7">
      <c r="A231" s="609" t="s">
        <v>418</v>
      </c>
      <c r="B231" s="601"/>
      <c r="C231" s="162"/>
      <c r="D231" s="162"/>
      <c r="E231" s="163"/>
      <c r="F231" s="163"/>
      <c r="G231" s="157">
        <f t="shared" si="12"/>
        <v>0</v>
      </c>
    </row>
    <row r="232" spans="1:7">
      <c r="A232" s="609" t="s">
        <v>20</v>
      </c>
      <c r="B232" s="601"/>
      <c r="C232" s="162"/>
      <c r="D232" s="162"/>
      <c r="E232" s="163"/>
      <c r="F232" s="163"/>
      <c r="G232" s="157">
        <f t="shared" si="12"/>
        <v>0</v>
      </c>
    </row>
    <row r="233" spans="1:7" ht="14.4" thickBot="1">
      <c r="A233" s="610" t="s">
        <v>302</v>
      </c>
      <c r="B233" s="604"/>
      <c r="C233" s="164"/>
      <c r="D233" s="164"/>
      <c r="E233" s="163"/>
      <c r="F233" s="163"/>
      <c r="G233" s="157">
        <f t="shared" si="12"/>
        <v>0</v>
      </c>
    </row>
    <row r="234" spans="1:7" ht="14.4" thickBot="1">
      <c r="A234" s="611" t="s">
        <v>38</v>
      </c>
      <c r="B234" s="612"/>
      <c r="C234" s="165">
        <f>SUM(C204:C213)</f>
        <v>0</v>
      </c>
      <c r="D234" s="165">
        <f>SUM(D204:D213)</f>
        <v>0</v>
      </c>
      <c r="E234" s="165">
        <f>SUM(E204:E213)</f>
        <v>0</v>
      </c>
      <c r="F234" s="165">
        <f>SUM(F204:F213)</f>
        <v>0</v>
      </c>
      <c r="G234" s="461">
        <f>SUM(G204:G213)</f>
        <v>0</v>
      </c>
    </row>
    <row r="235" spans="1:7">
      <c r="A235"/>
      <c r="B235"/>
      <c r="C235"/>
      <c r="D235"/>
      <c r="E235"/>
      <c r="F235"/>
      <c r="G235"/>
    </row>
    <row r="236" spans="1:7" s="474" customFormat="1">
      <c r="A236"/>
      <c r="B236"/>
      <c r="C236"/>
      <c r="D236"/>
      <c r="E236"/>
      <c r="F236"/>
      <c r="G236"/>
    </row>
    <row r="237" spans="1:7" s="474" customFormat="1">
      <c r="A237"/>
      <c r="B237"/>
      <c r="C237"/>
      <c r="D237"/>
      <c r="E237"/>
      <c r="F237"/>
      <c r="G237"/>
    </row>
    <row r="238" spans="1:7" s="474" customFormat="1">
      <c r="A238"/>
      <c r="B238"/>
      <c r="C238"/>
      <c r="D238"/>
      <c r="E238"/>
      <c r="F238"/>
      <c r="G238"/>
    </row>
    <row r="239" spans="1:7" s="474" customFormat="1">
      <c r="A239"/>
      <c r="B239"/>
      <c r="C239"/>
      <c r="D239"/>
      <c r="E239"/>
      <c r="F239"/>
      <c r="G239"/>
    </row>
    <row r="240" spans="1:7" s="474" customFormat="1">
      <c r="A240"/>
      <c r="B240"/>
      <c r="C240"/>
      <c r="D240"/>
      <c r="E240"/>
      <c r="F240"/>
      <c r="G240"/>
    </row>
    <row r="241" spans="1:7">
      <c r="A241" s="13"/>
      <c r="B241" s="13"/>
      <c r="C241" s="13"/>
      <c r="D241" s="13"/>
      <c r="E241" s="13"/>
      <c r="F241" s="13"/>
      <c r="G241" s="13"/>
    </row>
    <row r="242" spans="1:7" s="474" customFormat="1">
      <c r="A242" s="13"/>
      <c r="B242" s="13"/>
      <c r="C242" s="13"/>
      <c r="D242" s="13"/>
      <c r="E242" s="13"/>
      <c r="F242" s="13"/>
      <c r="G242" s="13"/>
    </row>
    <row r="243" spans="1:7" s="474" customFormat="1">
      <c r="A243" s="13"/>
      <c r="B243" s="13"/>
      <c r="C243" s="13"/>
      <c r="D243" s="13"/>
      <c r="E243" s="13"/>
      <c r="F243" s="13"/>
      <c r="G243" s="13"/>
    </row>
    <row r="244" spans="1:7">
      <c r="A244" s="562" t="s">
        <v>384</v>
      </c>
      <c r="B244" s="613"/>
      <c r="C244" s="613"/>
    </row>
    <row r="245" spans="1:7">
      <c r="A245" s="28"/>
      <c r="B245" s="28"/>
      <c r="C245" s="28"/>
    </row>
    <row r="246" spans="1:7" ht="18" thickBot="1">
      <c r="A246" s="172"/>
      <c r="B246" s="172"/>
      <c r="C246" s="172"/>
    </row>
    <row r="247" spans="1:7" ht="14.4" thickBot="1">
      <c r="A247" s="611" t="s">
        <v>121</v>
      </c>
      <c r="B247" s="614"/>
      <c r="C247" s="469" t="s">
        <v>167</v>
      </c>
      <c r="D247" s="173" t="s">
        <v>168</v>
      </c>
    </row>
    <row r="248" spans="1:7" ht="14.4" thickBot="1">
      <c r="A248" s="611" t="s">
        <v>362</v>
      </c>
      <c r="B248" s="614"/>
      <c r="C248" s="469"/>
      <c r="D248" s="173"/>
    </row>
    <row r="249" spans="1:7">
      <c r="A249" s="615" t="s">
        <v>303</v>
      </c>
      <c r="B249" s="616"/>
      <c r="C249" s="175"/>
      <c r="D249" s="176"/>
    </row>
    <row r="250" spans="1:7">
      <c r="A250" s="617" t="s">
        <v>304</v>
      </c>
      <c r="B250" s="618"/>
      <c r="C250" s="177"/>
      <c r="D250" s="128"/>
    </row>
    <row r="251" spans="1:7" ht="14.4" thickBot="1">
      <c r="A251" s="619" t="s">
        <v>305</v>
      </c>
      <c r="B251" s="620"/>
      <c r="C251" s="177"/>
      <c r="D251" s="128"/>
    </row>
    <row r="252" spans="1:7" ht="26.25" customHeight="1" thickBot="1">
      <c r="A252" s="611" t="s">
        <v>363</v>
      </c>
      <c r="B252" s="614"/>
      <c r="C252" s="244">
        <f>SUM(C253:C255)</f>
        <v>0</v>
      </c>
      <c r="D252" s="174">
        <f>SUM(D253:D255)</f>
        <v>0</v>
      </c>
    </row>
    <row r="253" spans="1:7" ht="25.5" customHeight="1">
      <c r="A253" s="615" t="s">
        <v>303</v>
      </c>
      <c r="B253" s="616"/>
      <c r="C253" s="175"/>
      <c r="D253" s="176"/>
    </row>
    <row r="254" spans="1:7">
      <c r="A254" s="617" t="s">
        <v>304</v>
      </c>
      <c r="B254" s="618"/>
      <c r="C254" s="177"/>
      <c r="D254" s="128"/>
    </row>
    <row r="255" spans="1:7" ht="14.4" thickBot="1">
      <c r="A255" s="619" t="s">
        <v>305</v>
      </c>
      <c r="B255" s="620"/>
      <c r="C255" s="177"/>
      <c r="D255" s="128"/>
    </row>
    <row r="256" spans="1:7" ht="26.25" customHeight="1" thickBot="1">
      <c r="A256" s="611" t="s">
        <v>364</v>
      </c>
      <c r="B256" s="614"/>
      <c r="C256" s="178">
        <f>SUM(C257:C259)</f>
        <v>0</v>
      </c>
      <c r="D256" s="118">
        <f>SUM(D257:D259)</f>
        <v>0</v>
      </c>
    </row>
    <row r="257" spans="1:4" ht="25.5" customHeight="1">
      <c r="A257" s="615" t="s">
        <v>303</v>
      </c>
      <c r="B257" s="616"/>
      <c r="C257" s="175"/>
      <c r="D257" s="176"/>
    </row>
    <row r="258" spans="1:4">
      <c r="A258" s="617" t="s">
        <v>304</v>
      </c>
      <c r="B258" s="618"/>
      <c r="C258" s="177"/>
      <c r="D258" s="128"/>
    </row>
    <row r="259" spans="1:4" ht="14.4" thickBot="1">
      <c r="A259" s="619" t="s">
        <v>305</v>
      </c>
      <c r="B259" s="620"/>
      <c r="C259" s="177"/>
      <c r="D259" s="128"/>
    </row>
    <row r="260" spans="1:4" ht="14.4" thickBot="1">
      <c r="A260" s="611" t="s">
        <v>22</v>
      </c>
      <c r="B260" s="614"/>
      <c r="C260" s="245">
        <f>C252+C256</f>
        <v>0</v>
      </c>
      <c r="D260" s="118">
        <f>D252+D256</f>
        <v>0</v>
      </c>
    </row>
    <row r="263" spans="1:4" ht="60.75" customHeight="1">
      <c r="A263" s="562" t="s">
        <v>433</v>
      </c>
      <c r="B263" s="613"/>
      <c r="C263" s="613"/>
      <c r="D263" s="563"/>
    </row>
    <row r="264" spans="1:4" ht="14.4" thickBot="1">
      <c r="A264" s="3"/>
      <c r="B264" s="3"/>
      <c r="C264" s="3"/>
    </row>
    <row r="265" spans="1:4" ht="14.4" thickBot="1">
      <c r="A265" s="621" t="s">
        <v>93</v>
      </c>
      <c r="B265" s="622"/>
      <c r="C265" s="243" t="s">
        <v>271</v>
      </c>
      <c r="D265" s="166" t="s">
        <v>306</v>
      </c>
    </row>
    <row r="266" spans="1:4" ht="25.5" customHeight="1">
      <c r="A266" s="623" t="s">
        <v>307</v>
      </c>
      <c r="B266" s="624"/>
      <c r="C266" s="167"/>
      <c r="D266" s="168"/>
    </row>
    <row r="267" spans="1:4" ht="26.25" customHeight="1" thickBot="1">
      <c r="A267" s="625" t="s">
        <v>308</v>
      </c>
      <c r="B267" s="626"/>
      <c r="C267" s="182"/>
      <c r="D267" s="169"/>
    </row>
    <row r="268" spans="1:4" ht="14.4" thickBot="1">
      <c r="A268" s="627" t="s">
        <v>38</v>
      </c>
      <c r="B268" s="628"/>
      <c r="C268" s="170">
        <f>SUM(C266:C267)</f>
        <v>0</v>
      </c>
      <c r="D268" s="171">
        <f>SUM(D266:D267)</f>
        <v>0</v>
      </c>
    </row>
    <row r="270" spans="1:4" s="474" customFormat="1"/>
    <row r="271" spans="1:4" s="474" customFormat="1"/>
    <row r="272" spans="1:4" s="474" customFormat="1"/>
    <row r="273" spans="1:5" s="474" customFormat="1"/>
    <row r="274" spans="1:5" s="474" customFormat="1"/>
    <row r="275" spans="1:5" s="474" customFormat="1"/>
    <row r="276" spans="1:5" s="474" customFormat="1"/>
    <row r="281" spans="1:5">
      <c r="A281" s="629" t="s">
        <v>383</v>
      </c>
      <c r="B281" s="630"/>
      <c r="C281" s="630"/>
      <c r="D281" s="630"/>
      <c r="E281" s="630"/>
    </row>
    <row r="282" spans="1:5" ht="14.4" thickBot="1">
      <c r="A282" s="183"/>
      <c r="B282" s="184"/>
      <c r="C282" s="184"/>
      <c r="D282" s="184"/>
      <c r="E282" s="184"/>
    </row>
    <row r="283" spans="1:5" ht="14.4" thickBot="1">
      <c r="A283" s="346" t="s">
        <v>309</v>
      </c>
      <c r="B283" s="631" t="s">
        <v>116</v>
      </c>
      <c r="C283" s="632"/>
      <c r="D283" s="631" t="s">
        <v>310</v>
      </c>
      <c r="E283" s="632"/>
    </row>
    <row r="284" spans="1:5" ht="14.4" thickBot="1">
      <c r="A284" s="455"/>
      <c r="B284" s="186" t="s">
        <v>312</v>
      </c>
      <c r="C284" s="248" t="s">
        <v>313</v>
      </c>
      <c r="D284" s="249" t="s">
        <v>314</v>
      </c>
      <c r="E284" s="248" t="s">
        <v>315</v>
      </c>
    </row>
    <row r="285" spans="1:5" ht="14.4" thickBot="1">
      <c r="A285" s="185" t="s">
        <v>311</v>
      </c>
      <c r="B285" s="631"/>
      <c r="C285" s="633"/>
      <c r="D285" s="633"/>
      <c r="E285" s="634"/>
    </row>
    <row r="286" spans="1:5">
      <c r="A286" s="247" t="s">
        <v>316</v>
      </c>
      <c r="B286" s="187"/>
      <c r="C286" s="187"/>
      <c r="D286" s="188"/>
      <c r="E286" s="187"/>
    </row>
    <row r="287" spans="1:5" ht="26.4">
      <c r="A287" s="247" t="s">
        <v>317</v>
      </c>
      <c r="B287" s="187"/>
      <c r="C287" s="187"/>
      <c r="D287" s="188"/>
      <c r="E287" s="187"/>
    </row>
    <row r="288" spans="1:5">
      <c r="A288" s="247" t="s">
        <v>318</v>
      </c>
      <c r="B288" s="187"/>
      <c r="C288" s="187"/>
      <c r="D288" s="188"/>
      <c r="E288" s="187"/>
    </row>
    <row r="289" spans="1:7">
      <c r="A289" s="247" t="s">
        <v>434</v>
      </c>
      <c r="B289" s="189"/>
      <c r="C289" s="189"/>
      <c r="D289" s="190"/>
      <c r="E289" s="189"/>
    </row>
    <row r="290" spans="1:7">
      <c r="A290" s="452" t="s">
        <v>73</v>
      </c>
      <c r="B290" s="189"/>
      <c r="C290" s="189"/>
      <c r="D290" s="190"/>
      <c r="E290" s="189"/>
    </row>
    <row r="291" spans="1:7" ht="14.4" thickBot="1">
      <c r="A291" s="458" t="s">
        <v>73</v>
      </c>
      <c r="B291" s="456"/>
      <c r="C291" s="456"/>
      <c r="D291" s="457"/>
      <c r="E291" s="456"/>
    </row>
    <row r="292" spans="1:7" ht="14.4" thickBot="1">
      <c r="A292" s="191" t="s">
        <v>38</v>
      </c>
      <c r="B292" s="103">
        <f>SUM(B286:B289)</f>
        <v>0</v>
      </c>
      <c r="C292" s="103">
        <f>SUM(C286:C289)</f>
        <v>0</v>
      </c>
      <c r="D292" s="103">
        <f>SUM(D286:D289)</f>
        <v>0</v>
      </c>
      <c r="E292" s="103">
        <f>SUM(E286:E289)</f>
        <v>0</v>
      </c>
    </row>
    <row r="293" spans="1:7" ht="14.4" thickBot="1">
      <c r="A293" s="185" t="s">
        <v>319</v>
      </c>
      <c r="B293" s="631"/>
      <c r="C293" s="633"/>
      <c r="D293" s="633"/>
      <c r="E293" s="634"/>
    </row>
    <row r="294" spans="1:7">
      <c r="A294" s="247" t="s">
        <v>316</v>
      </c>
      <c r="B294" s="187"/>
      <c r="C294" s="187"/>
      <c r="D294" s="188"/>
      <c r="E294" s="187"/>
    </row>
    <row r="295" spans="1:7" ht="26.4">
      <c r="A295" s="247" t="s">
        <v>317</v>
      </c>
      <c r="B295" s="187"/>
      <c r="C295" s="187"/>
      <c r="D295" s="188"/>
      <c r="E295" s="187"/>
    </row>
    <row r="296" spans="1:7">
      <c r="A296" s="247" t="s">
        <v>318</v>
      </c>
      <c r="B296" s="187"/>
      <c r="C296" s="187"/>
      <c r="D296" s="188"/>
      <c r="E296" s="187"/>
    </row>
    <row r="297" spans="1:7">
      <c r="A297" s="247" t="s">
        <v>434</v>
      </c>
      <c r="B297" s="189"/>
      <c r="C297" s="189"/>
      <c r="D297" s="190"/>
      <c r="E297" s="189"/>
    </row>
    <row r="298" spans="1:7">
      <c r="A298" s="452" t="s">
        <v>73</v>
      </c>
      <c r="B298" s="189"/>
      <c r="C298" s="189"/>
      <c r="D298" s="190"/>
      <c r="E298" s="189"/>
    </row>
    <row r="299" spans="1:7" ht="14.4" thickBot="1">
      <c r="A299" s="458" t="s">
        <v>73</v>
      </c>
      <c r="B299" s="456"/>
      <c r="C299" s="456"/>
      <c r="D299" s="457"/>
      <c r="E299" s="456"/>
    </row>
    <row r="300" spans="1:7" ht="14.4" thickBot="1">
      <c r="A300" s="192" t="s">
        <v>38</v>
      </c>
      <c r="B300" s="103">
        <f>SUM(B294:B297)</f>
        <v>0</v>
      </c>
      <c r="C300" s="103">
        <f>SUM(C294:C297)</f>
        <v>0</v>
      </c>
      <c r="D300" s="103">
        <f>SUM(D294:D297)</f>
        <v>0</v>
      </c>
      <c r="E300" s="103">
        <f>SUM(E294:E297)</f>
        <v>0</v>
      </c>
    </row>
    <row r="303" spans="1:7" ht="29.25" customHeight="1">
      <c r="A303" s="562" t="s">
        <v>382</v>
      </c>
      <c r="B303" s="613"/>
      <c r="C303" s="613"/>
      <c r="D303" s="563"/>
      <c r="G303" s="436"/>
    </row>
    <row r="304" spans="1:7" ht="14.4" thickBot="1">
      <c r="A304" s="193"/>
      <c r="B304" s="181"/>
      <c r="C304" s="181"/>
      <c r="G304" s="436"/>
    </row>
    <row r="305" spans="1:7" ht="93" thickBot="1">
      <c r="A305" s="564" t="s">
        <v>169</v>
      </c>
      <c r="B305" s="566"/>
      <c r="C305" s="243" t="s">
        <v>271</v>
      </c>
      <c r="D305" s="166" t="s">
        <v>168</v>
      </c>
      <c r="E305" s="166" t="s">
        <v>409</v>
      </c>
      <c r="G305" s="433"/>
    </row>
    <row r="306" spans="1:7" ht="25.5" customHeight="1">
      <c r="A306" s="635" t="s">
        <v>129</v>
      </c>
      <c r="B306" s="636"/>
      <c r="C306" s="194"/>
      <c r="D306" s="195"/>
      <c r="E306" s="195"/>
      <c r="G306" s="433"/>
    </row>
    <row r="307" spans="1:7">
      <c r="A307" s="637" t="s">
        <v>320</v>
      </c>
      <c r="B307" s="638"/>
      <c r="C307" s="196"/>
      <c r="D307" s="128"/>
      <c r="E307" s="128"/>
      <c r="G307" s="433"/>
    </row>
    <row r="308" spans="1:7" ht="25.5" customHeight="1">
      <c r="A308" s="639" t="s">
        <v>247</v>
      </c>
      <c r="B308" s="640"/>
      <c r="C308" s="197"/>
      <c r="D308" s="198"/>
      <c r="E308" s="198"/>
      <c r="G308" s="437"/>
    </row>
    <row r="309" spans="1:7">
      <c r="A309" s="641" t="s">
        <v>130</v>
      </c>
      <c r="B309" s="642"/>
      <c r="C309" s="196"/>
      <c r="D309" s="128"/>
      <c r="E309" s="128"/>
      <c r="G309" s="433"/>
    </row>
    <row r="310" spans="1:7">
      <c r="A310" s="637" t="s">
        <v>406</v>
      </c>
      <c r="B310" s="638"/>
      <c r="C310" s="199"/>
      <c r="D310" s="200"/>
      <c r="E310" s="200"/>
      <c r="G310" s="433"/>
    </row>
    <row r="311" spans="1:7">
      <c r="A311" s="637" t="s">
        <v>407</v>
      </c>
      <c r="B311" s="638"/>
      <c r="C311" s="199"/>
      <c r="D311" s="200"/>
      <c r="E311" s="200"/>
      <c r="G311" s="433"/>
    </row>
    <row r="312" spans="1:7">
      <c r="A312" s="637" t="s">
        <v>408</v>
      </c>
      <c r="B312" s="638"/>
      <c r="C312" s="438"/>
      <c r="D312" s="200"/>
      <c r="E312" s="200"/>
      <c r="G312" s="433"/>
    </row>
    <row r="313" spans="1:7">
      <c r="A313" s="637" t="s">
        <v>131</v>
      </c>
      <c r="B313" s="638"/>
      <c r="C313" s="439"/>
      <c r="D313" s="128"/>
      <c r="E313" s="128"/>
    </row>
    <row r="314" spans="1:7" ht="14.4" thickBot="1">
      <c r="A314" s="643" t="s">
        <v>42</v>
      </c>
      <c r="B314" s="644"/>
      <c r="C314" s="434"/>
      <c r="D314" s="435"/>
      <c r="E314" s="435"/>
    </row>
    <row r="315" spans="1:7" ht="14.4" thickBot="1">
      <c r="A315" s="645" t="s">
        <v>151</v>
      </c>
      <c r="B315" s="646"/>
      <c r="C315" s="223">
        <f>C306+C307+C309+C313</f>
        <v>0</v>
      </c>
      <c r="D315" s="201">
        <f>D306+D307+D309+D313</f>
        <v>0</v>
      </c>
      <c r="E315" s="201"/>
    </row>
    <row r="316" spans="1:7" s="475" customFormat="1">
      <c r="A316" s="477"/>
      <c r="B316" s="477"/>
      <c r="C316" s="478"/>
      <c r="D316" s="478"/>
      <c r="E316" s="478"/>
    </row>
    <row r="317" spans="1:7" s="475" customFormat="1">
      <c r="A317" s="477"/>
      <c r="B317" s="477"/>
      <c r="C317" s="478"/>
      <c r="D317" s="478"/>
      <c r="E317" s="478"/>
    </row>
    <row r="318" spans="1:7" s="475" customFormat="1">
      <c r="A318" s="477"/>
      <c r="B318" s="477"/>
      <c r="C318" s="478"/>
      <c r="D318" s="478"/>
      <c r="E318" s="478"/>
    </row>
    <row r="319" spans="1:7" s="475" customFormat="1">
      <c r="A319" s="477"/>
      <c r="B319" s="477"/>
      <c r="C319" s="478"/>
      <c r="D319" s="478"/>
      <c r="E319" s="478"/>
    </row>
    <row r="320" spans="1:7" s="475" customFormat="1">
      <c r="A320" s="477"/>
      <c r="B320" s="477"/>
      <c r="C320" s="478"/>
      <c r="D320" s="478"/>
      <c r="E320" s="478"/>
    </row>
    <row r="321" spans="1:5" s="475" customFormat="1">
      <c r="A321" s="477"/>
      <c r="B321" s="477"/>
      <c r="C321" s="478"/>
      <c r="D321" s="478"/>
      <c r="E321" s="478"/>
    </row>
    <row r="322" spans="1:5">
      <c r="A322" s="594" t="s">
        <v>381</v>
      </c>
      <c r="B322" s="595"/>
      <c r="C322" s="595"/>
      <c r="D322" s="595"/>
    </row>
    <row r="323" spans="1:5" ht="14.4" thickBot="1">
      <c r="A323" s="151"/>
      <c r="B323" s="152"/>
      <c r="C323" s="153"/>
      <c r="D323" s="153"/>
    </row>
    <row r="324" spans="1:5" ht="14.4" thickBot="1">
      <c r="A324" s="647" t="s">
        <v>146</v>
      </c>
      <c r="B324" s="648"/>
      <c r="C324" s="470" t="s">
        <v>271</v>
      </c>
      <c r="D324" s="131" t="s">
        <v>306</v>
      </c>
    </row>
    <row r="325" spans="1:5" ht="32.25" customHeight="1" thickBot="1">
      <c r="A325" s="649" t="s">
        <v>241</v>
      </c>
      <c r="B325" s="632"/>
      <c r="C325" s="202"/>
      <c r="D325" s="203"/>
    </row>
    <row r="326" spans="1:5" ht="14.4" thickBot="1">
      <c r="A326" s="649" t="s">
        <v>242</v>
      </c>
      <c r="B326" s="632"/>
      <c r="C326" s="202"/>
      <c r="D326" s="203"/>
    </row>
    <row r="327" spans="1:5" ht="14.4" thickBot="1">
      <c r="A327" s="649" t="s">
        <v>243</v>
      </c>
      <c r="B327" s="632"/>
      <c r="C327" s="202"/>
      <c r="D327" s="203"/>
    </row>
    <row r="328" spans="1:5" ht="25.5" customHeight="1" thickBot="1">
      <c r="A328" s="649" t="s">
        <v>321</v>
      </c>
      <c r="B328" s="632"/>
      <c r="C328" s="202"/>
      <c r="D328" s="203"/>
    </row>
    <row r="329" spans="1:5" ht="27" customHeight="1" thickBot="1">
      <c r="A329" s="649" t="s">
        <v>244</v>
      </c>
      <c r="B329" s="632"/>
      <c r="C329" s="202"/>
      <c r="D329" s="203"/>
    </row>
    <row r="330" spans="1:5" ht="14.4" thickBot="1">
      <c r="A330" s="650" t="s">
        <v>245</v>
      </c>
      <c r="B330" s="632"/>
      <c r="C330" s="202"/>
      <c r="D330" s="203"/>
    </row>
    <row r="331" spans="1:5" ht="29.25" customHeight="1" thickBot="1">
      <c r="A331" s="650" t="s">
        <v>322</v>
      </c>
      <c r="B331" s="632"/>
      <c r="C331" s="202"/>
      <c r="D331" s="203"/>
    </row>
    <row r="332" spans="1:5" ht="25.5" customHeight="1" thickBot="1">
      <c r="A332" s="650" t="s">
        <v>26</v>
      </c>
      <c r="B332" s="632"/>
      <c r="C332" s="202"/>
      <c r="D332" s="203"/>
    </row>
    <row r="333" spans="1:5" ht="14.4" thickBot="1">
      <c r="A333" s="650" t="s">
        <v>27</v>
      </c>
      <c r="B333" s="651"/>
      <c r="C333" s="209">
        <f>SUM(C334:C353)</f>
        <v>0</v>
      </c>
      <c r="D333" s="210">
        <f>SUM(D334:D353)</f>
        <v>0</v>
      </c>
    </row>
    <row r="334" spans="1:5">
      <c r="A334" s="652" t="s">
        <v>0</v>
      </c>
      <c r="B334" s="599"/>
      <c r="C334" s="204"/>
      <c r="D334" s="205"/>
    </row>
    <row r="335" spans="1:5">
      <c r="A335" s="606" t="s">
        <v>25</v>
      </c>
      <c r="B335" s="601"/>
      <c r="C335" s="206"/>
      <c r="D335" s="205"/>
    </row>
    <row r="336" spans="1:5">
      <c r="A336" s="608" t="s">
        <v>1</v>
      </c>
      <c r="B336" s="601"/>
      <c r="C336" s="206"/>
      <c r="D336" s="205"/>
    </row>
    <row r="337" spans="1:4" ht="24.75" customHeight="1">
      <c r="A337" s="607" t="s">
        <v>21</v>
      </c>
      <c r="B337" s="601"/>
      <c r="C337" s="206"/>
      <c r="D337" s="205"/>
    </row>
    <row r="338" spans="1:4">
      <c r="A338" s="608" t="s">
        <v>2</v>
      </c>
      <c r="B338" s="601"/>
      <c r="C338" s="206"/>
      <c r="D338" s="205"/>
    </row>
    <row r="339" spans="1:4">
      <c r="A339" s="608" t="s">
        <v>3</v>
      </c>
      <c r="B339" s="601"/>
      <c r="C339" s="206"/>
      <c r="D339" s="205"/>
    </row>
    <row r="340" spans="1:4">
      <c r="A340" s="608" t="s">
        <v>4</v>
      </c>
      <c r="B340" s="601"/>
      <c r="C340" s="206"/>
      <c r="D340" s="205"/>
    </row>
    <row r="341" spans="1:4">
      <c r="A341" s="608" t="s">
        <v>5</v>
      </c>
      <c r="B341" s="601"/>
      <c r="C341" s="162"/>
      <c r="D341" s="207"/>
    </row>
    <row r="342" spans="1:4">
      <c r="A342" s="608" t="s">
        <v>6</v>
      </c>
      <c r="B342" s="601"/>
      <c r="C342" s="162"/>
      <c r="D342" s="207"/>
    </row>
    <row r="343" spans="1:4">
      <c r="A343" s="608" t="s">
        <v>7</v>
      </c>
      <c r="B343" s="601"/>
      <c r="C343" s="162"/>
      <c r="D343" s="207"/>
    </row>
    <row r="344" spans="1:4">
      <c r="A344" s="608" t="s">
        <v>8</v>
      </c>
      <c r="B344" s="601"/>
      <c r="C344" s="162"/>
      <c r="D344" s="207"/>
    </row>
    <row r="345" spans="1:4">
      <c r="A345" s="608" t="s">
        <v>9</v>
      </c>
      <c r="B345" s="601"/>
      <c r="C345" s="162"/>
      <c r="D345" s="207"/>
    </row>
    <row r="346" spans="1:4">
      <c r="A346" s="608" t="s">
        <v>10</v>
      </c>
      <c r="B346" s="601"/>
      <c r="C346" s="162"/>
      <c r="D346" s="207"/>
    </row>
    <row r="347" spans="1:4">
      <c r="A347" s="609" t="s">
        <v>16</v>
      </c>
      <c r="B347" s="601"/>
      <c r="C347" s="162"/>
      <c r="D347" s="207"/>
    </row>
    <row r="348" spans="1:4">
      <c r="A348" s="609" t="s">
        <v>17</v>
      </c>
      <c r="B348" s="601"/>
      <c r="C348" s="162"/>
      <c r="D348" s="207"/>
    </row>
    <row r="349" spans="1:4">
      <c r="A349" s="607" t="s">
        <v>18</v>
      </c>
      <c r="B349" s="601"/>
      <c r="C349" s="162"/>
      <c r="D349" s="207"/>
    </row>
    <row r="350" spans="1:4">
      <c r="A350" s="607" t="s">
        <v>19</v>
      </c>
      <c r="B350" s="601"/>
      <c r="C350" s="162"/>
      <c r="D350" s="207"/>
    </row>
    <row r="351" spans="1:4">
      <c r="A351" s="609" t="s">
        <v>418</v>
      </c>
      <c r="B351" s="601"/>
      <c r="C351" s="162"/>
      <c r="D351" s="207"/>
    </row>
    <row r="352" spans="1:4">
      <c r="A352" s="609" t="s">
        <v>20</v>
      </c>
      <c r="B352" s="601"/>
      <c r="C352" s="162"/>
      <c r="D352" s="207"/>
    </row>
    <row r="353" spans="1:8" ht="14.4" thickBot="1">
      <c r="A353" s="610" t="s">
        <v>302</v>
      </c>
      <c r="B353" s="604"/>
      <c r="C353" s="164"/>
      <c r="D353" s="207"/>
    </row>
    <row r="354" spans="1:8" ht="14.4" thickBot="1">
      <c r="A354" s="611" t="s">
        <v>38</v>
      </c>
      <c r="B354" s="632"/>
      <c r="C354" s="118">
        <f>SUM(C325:C335)</f>
        <v>0</v>
      </c>
      <c r="D354" s="118">
        <f>SUM(D325:D333)</f>
        <v>0</v>
      </c>
    </row>
    <row r="355" spans="1:8">
      <c r="A355"/>
      <c r="B355"/>
      <c r="C355"/>
      <c r="D355"/>
    </row>
    <row r="356" spans="1:8">
      <c r="A356"/>
      <c r="B356"/>
      <c r="C356"/>
      <c r="D356"/>
    </row>
    <row r="357" spans="1:8" s="474" customFormat="1">
      <c r="A357"/>
      <c r="B357"/>
      <c r="C357"/>
      <c r="D357"/>
    </row>
    <row r="358" spans="1:8" s="474" customFormat="1">
      <c r="A358"/>
      <c r="B358"/>
      <c r="C358"/>
      <c r="D358"/>
    </row>
    <row r="359" spans="1:8">
      <c r="A359" s="653"/>
      <c r="B359" s="654"/>
      <c r="C359" s="654"/>
      <c r="D359"/>
    </row>
    <row r="362" spans="1:8">
      <c r="A362" s="655" t="s">
        <v>380</v>
      </c>
      <c r="B362" s="655"/>
      <c r="C362" s="655"/>
    </row>
    <row r="363" spans="1:8" ht="16.2" thickBot="1">
      <c r="A363" s="212"/>
      <c r="B363" s="153"/>
      <c r="C363" s="153"/>
    </row>
    <row r="364" spans="1:8" ht="28.2" customHeight="1" thickBot="1">
      <c r="A364" s="611" t="s">
        <v>75</v>
      </c>
      <c r="B364" s="656"/>
      <c r="C364" s="222" t="s">
        <v>167</v>
      </c>
      <c r="D364" s="131" t="s">
        <v>168</v>
      </c>
      <c r="G364" s="657"/>
      <c r="H364" s="657"/>
    </row>
    <row r="365" spans="1:8" ht="14.4" thickBot="1">
      <c r="A365" s="658" t="s">
        <v>76</v>
      </c>
      <c r="B365" s="659"/>
      <c r="C365" s="223">
        <f>SUM(C366:C375)</f>
        <v>0</v>
      </c>
      <c r="D365" s="213">
        <f>SUM(D366:D375)</f>
        <v>0</v>
      </c>
      <c r="G365" s="657"/>
      <c r="H365" s="657"/>
    </row>
    <row r="366" spans="1:8" ht="55.5" customHeight="1">
      <c r="A366" s="582" t="s">
        <v>419</v>
      </c>
      <c r="B366" s="584"/>
      <c r="C366" s="225"/>
      <c r="D366" s="226"/>
      <c r="G366" s="657"/>
      <c r="H366" s="657"/>
    </row>
    <row r="367" spans="1:8">
      <c r="A367" s="660" t="s">
        <v>170</v>
      </c>
      <c r="B367" s="661"/>
      <c r="C367" s="214"/>
      <c r="D367" s="215"/>
    </row>
    <row r="368" spans="1:8">
      <c r="A368" s="662" t="s">
        <v>77</v>
      </c>
      <c r="B368" s="663"/>
      <c r="C368" s="216"/>
      <c r="D368" s="217"/>
    </row>
    <row r="369" spans="1:4" ht="28.5" customHeight="1">
      <c r="A369" s="664" t="s">
        <v>171</v>
      </c>
      <c r="B369" s="665"/>
      <c r="C369" s="216"/>
      <c r="D369" s="217"/>
    </row>
    <row r="370" spans="1:4" ht="32.25" customHeight="1">
      <c r="A370" s="664" t="s">
        <v>172</v>
      </c>
      <c r="B370" s="665"/>
      <c r="C370" s="216"/>
      <c r="D370" s="217"/>
    </row>
    <row r="371" spans="1:4">
      <c r="A371" s="666" t="s">
        <v>173</v>
      </c>
      <c r="B371" s="667"/>
      <c r="C371" s="216"/>
      <c r="D371" s="217"/>
    </row>
    <row r="372" spans="1:4">
      <c r="A372" s="666" t="s">
        <v>174</v>
      </c>
      <c r="B372" s="667"/>
      <c r="C372" s="216"/>
      <c r="D372" s="217"/>
    </row>
    <row r="373" spans="1:4">
      <c r="A373" s="662" t="s">
        <v>78</v>
      </c>
      <c r="B373" s="663"/>
      <c r="C373" s="196"/>
      <c r="D373" s="218"/>
    </row>
    <row r="374" spans="1:4">
      <c r="A374" s="666" t="s">
        <v>175</v>
      </c>
      <c r="B374" s="667"/>
      <c r="C374" s="196"/>
      <c r="D374" s="218"/>
    </row>
    <row r="375" spans="1:4" ht="14.4" thickBot="1">
      <c r="A375" s="668" t="s">
        <v>42</v>
      </c>
      <c r="B375" s="669"/>
      <c r="C375" s="199"/>
      <c r="D375" s="219"/>
    </row>
    <row r="376" spans="1:4" ht="14.4" thickBot="1">
      <c r="A376" s="658" t="s">
        <v>79</v>
      </c>
      <c r="B376" s="659"/>
      <c r="C376" s="223">
        <f>SUM(C377:C386)</f>
        <v>819.74</v>
      </c>
      <c r="D376" s="201">
        <f>SUM(D377:D386)</f>
        <v>667.08</v>
      </c>
    </row>
    <row r="377" spans="1:4" ht="59.25" customHeight="1">
      <c r="A377" s="582" t="s">
        <v>419</v>
      </c>
      <c r="B377" s="584"/>
      <c r="C377" s="214"/>
      <c r="D377" s="215"/>
    </row>
    <row r="378" spans="1:4">
      <c r="A378" s="660" t="s">
        <v>170</v>
      </c>
      <c r="B378" s="661"/>
      <c r="C378" s="214"/>
      <c r="D378" s="215"/>
    </row>
    <row r="379" spans="1:4">
      <c r="A379" s="662" t="s">
        <v>77</v>
      </c>
      <c r="B379" s="663"/>
      <c r="C379" s="216"/>
      <c r="D379" s="217"/>
    </row>
    <row r="380" spans="1:4" ht="27.75" customHeight="1">
      <c r="A380" s="664" t="s">
        <v>171</v>
      </c>
      <c r="B380" s="665"/>
      <c r="C380" s="216"/>
      <c r="D380" s="217"/>
    </row>
    <row r="381" spans="1:4" ht="24.75" customHeight="1">
      <c r="A381" s="664" t="s">
        <v>172</v>
      </c>
      <c r="B381" s="665"/>
      <c r="C381" s="216">
        <v>201.68</v>
      </c>
      <c r="D381" s="217"/>
    </row>
    <row r="382" spans="1:4">
      <c r="A382" s="664" t="s">
        <v>173</v>
      </c>
      <c r="B382" s="665"/>
      <c r="C382" s="216"/>
      <c r="D382" s="217"/>
    </row>
    <row r="383" spans="1:4">
      <c r="A383" s="666" t="s">
        <v>174</v>
      </c>
      <c r="B383" s="667"/>
      <c r="C383" s="216"/>
      <c r="D383" s="217"/>
    </row>
    <row r="384" spans="1:4">
      <c r="A384" s="666" t="s">
        <v>176</v>
      </c>
      <c r="B384" s="667"/>
      <c r="C384" s="196">
        <v>618.05999999999995</v>
      </c>
      <c r="D384" s="218">
        <v>667.08</v>
      </c>
    </row>
    <row r="385" spans="1:5">
      <c r="A385" s="666" t="s">
        <v>175</v>
      </c>
      <c r="B385" s="667"/>
      <c r="C385" s="196"/>
      <c r="D385" s="218"/>
    </row>
    <row r="386" spans="1:5" ht="63.75" customHeight="1" thickBot="1">
      <c r="A386" s="670" t="s">
        <v>177</v>
      </c>
      <c r="B386" s="671"/>
      <c r="C386" s="220"/>
      <c r="D386" s="221"/>
    </row>
    <row r="387" spans="1:5" ht="14.4" thickBot="1">
      <c r="A387" s="672" t="s">
        <v>118</v>
      </c>
      <c r="B387" s="673"/>
      <c r="C387" s="224">
        <f>C365+C376</f>
        <v>819.74</v>
      </c>
      <c r="D387" s="145">
        <f>D365+D376</f>
        <v>667.08</v>
      </c>
    </row>
    <row r="390" spans="1:5" s="474" customFormat="1"/>
    <row r="391" spans="1:5" s="474" customFormat="1"/>
    <row r="394" spans="1:5">
      <c r="A394" s="674" t="s">
        <v>379</v>
      </c>
      <c r="B394" s="675"/>
      <c r="C394" s="675"/>
      <c r="D394" s="542"/>
      <c r="E394" s="542"/>
    </row>
    <row r="395" spans="1:5" ht="14.4" thickBot="1">
      <c r="A395" s="153"/>
      <c r="B395" s="153"/>
      <c r="C395" s="153"/>
      <c r="D395"/>
    </row>
    <row r="396" spans="1:5" ht="25.2" customHeight="1" thickBot="1">
      <c r="A396" s="676" t="s">
        <v>182</v>
      </c>
      <c r="B396" s="677"/>
      <c r="C396" s="462" t="s">
        <v>167</v>
      </c>
      <c r="D396" s="173" t="s">
        <v>306</v>
      </c>
    </row>
    <row r="397" spans="1:5">
      <c r="A397" s="678" t="s">
        <v>11</v>
      </c>
      <c r="B397" s="679"/>
      <c r="C397" s="227">
        <f>SUM(C398:C404)</f>
        <v>0</v>
      </c>
      <c r="D397" s="227">
        <f>SUM(D398:D404)</f>
        <v>0</v>
      </c>
    </row>
    <row r="398" spans="1:5">
      <c r="A398" s="680" t="s">
        <v>183</v>
      </c>
      <c r="B398" s="681"/>
      <c r="C398" s="228"/>
      <c r="D398" s="229"/>
    </row>
    <row r="399" spans="1:5">
      <c r="A399" s="680" t="s">
        <v>184</v>
      </c>
      <c r="B399" s="681"/>
      <c r="C399" s="228"/>
      <c r="D399" s="229"/>
    </row>
    <row r="400" spans="1:5" ht="27.75" customHeight="1">
      <c r="A400" s="608" t="s">
        <v>185</v>
      </c>
      <c r="B400" s="682"/>
      <c r="C400" s="228"/>
      <c r="D400" s="229"/>
    </row>
    <row r="401" spans="1:4">
      <c r="A401" s="608" t="s">
        <v>186</v>
      </c>
      <c r="B401" s="682"/>
      <c r="C401" s="228"/>
      <c r="D401" s="229"/>
    </row>
    <row r="402" spans="1:4" ht="17.25" customHeight="1">
      <c r="A402" s="608" t="s">
        <v>326</v>
      </c>
      <c r="B402" s="682"/>
      <c r="C402" s="228"/>
      <c r="D402" s="229"/>
    </row>
    <row r="403" spans="1:4" ht="16.5" customHeight="1">
      <c r="A403" s="608" t="s">
        <v>12</v>
      </c>
      <c r="B403" s="682"/>
      <c r="C403" s="228"/>
      <c r="D403" s="229"/>
    </row>
    <row r="404" spans="1:4">
      <c r="A404" s="608" t="s">
        <v>302</v>
      </c>
      <c r="B404" s="682"/>
      <c r="C404" s="228"/>
      <c r="D404" s="229"/>
    </row>
    <row r="405" spans="1:4">
      <c r="A405" s="683" t="s">
        <v>187</v>
      </c>
      <c r="B405" s="684"/>
      <c r="C405" s="227">
        <f>C406+C407+C409</f>
        <v>0</v>
      </c>
      <c r="D405" s="230">
        <f>D406+D407+D409</f>
        <v>0</v>
      </c>
    </row>
    <row r="406" spans="1:4">
      <c r="A406" s="685" t="s">
        <v>87</v>
      </c>
      <c r="B406" s="686"/>
      <c r="C406" s="231"/>
      <c r="D406" s="232"/>
    </row>
    <row r="407" spans="1:4">
      <c r="A407" s="685" t="s">
        <v>188</v>
      </c>
      <c r="B407" s="686"/>
      <c r="C407" s="231"/>
      <c r="D407" s="232"/>
    </row>
    <row r="408" spans="1:4">
      <c r="A408" s="685" t="s">
        <v>189</v>
      </c>
      <c r="B408" s="686"/>
      <c r="C408" s="231"/>
      <c r="D408" s="232"/>
    </row>
    <row r="409" spans="1:4" ht="14.4" thickBot="1">
      <c r="A409" s="687" t="s">
        <v>302</v>
      </c>
      <c r="B409" s="688"/>
      <c r="C409" s="231"/>
      <c r="D409" s="232"/>
    </row>
    <row r="410" spans="1:4" ht="14.4" thickBot="1">
      <c r="A410" s="672" t="s">
        <v>118</v>
      </c>
      <c r="B410" s="673"/>
      <c r="C410" s="233">
        <f>C397+C405</f>
        <v>0</v>
      </c>
      <c r="D410" s="233">
        <f>D397+D405</f>
        <v>0</v>
      </c>
    </row>
    <row r="412" spans="1:4" s="474" customFormat="1"/>
    <row r="413" spans="1:4" s="474" customFormat="1"/>
    <row r="414" spans="1:4" s="474" customFormat="1"/>
    <row r="416" spans="1:4" ht="26.25" customHeight="1">
      <c r="A416" s="689" t="s">
        <v>410</v>
      </c>
      <c r="B416" s="690"/>
      <c r="C416" s="690"/>
      <c r="D416" s="690"/>
    </row>
    <row r="417" spans="1:5" ht="14.4" thickBot="1">
      <c r="A417" s="181"/>
      <c r="B417" s="251"/>
      <c r="C417" s="181"/>
      <c r="D417" s="181"/>
    </row>
    <row r="418" spans="1:5" ht="23.4" customHeight="1" thickBot="1">
      <c r="A418" s="691"/>
      <c r="B418" s="692"/>
      <c r="C418" s="468" t="s">
        <v>271</v>
      </c>
      <c r="D418" s="166" t="s">
        <v>168</v>
      </c>
    </row>
    <row r="419" spans="1:5" ht="14.4" thickBot="1">
      <c r="A419" s="693" t="s">
        <v>253</v>
      </c>
      <c r="B419" s="694"/>
      <c r="C419" s="196"/>
      <c r="D419" s="128"/>
    </row>
    <row r="420" spans="1:5" ht="14.4" thickBot="1">
      <c r="A420" s="658" t="s">
        <v>151</v>
      </c>
      <c r="B420" s="659"/>
      <c r="C420" s="201">
        <f>SUM(C419:C419)</f>
        <v>0</v>
      </c>
      <c r="D420" s="201">
        <f>SUM(D419:D419)</f>
        <v>0</v>
      </c>
    </row>
    <row r="423" spans="1:5">
      <c r="A423" s="689" t="s">
        <v>378</v>
      </c>
      <c r="B423" s="690"/>
      <c r="C423" s="690"/>
      <c r="D423" s="690"/>
      <c r="E423" s="542"/>
    </row>
    <row r="424" spans="1:5" ht="14.4" thickBot="1">
      <c r="A424" s="181"/>
      <c r="B424" s="181"/>
      <c r="C424" s="181"/>
      <c r="D424" s="181"/>
      <c r="E424"/>
    </row>
    <row r="425" spans="1:5" ht="27" thickBot="1">
      <c r="A425" s="621" t="s">
        <v>121</v>
      </c>
      <c r="B425" s="634"/>
      <c r="C425" s="79" t="s">
        <v>323</v>
      </c>
      <c r="D425" s="79" t="s">
        <v>324</v>
      </c>
      <c r="E425"/>
    </row>
    <row r="426" spans="1:5" ht="14.4" thickBot="1">
      <c r="A426" s="695" t="s">
        <v>325</v>
      </c>
      <c r="B426" s="656"/>
      <c r="C426" s="252">
        <v>35074.78</v>
      </c>
      <c r="D426" s="253">
        <v>25532.5</v>
      </c>
      <c r="E426"/>
    </row>
    <row r="427" spans="1:5">
      <c r="A427"/>
      <c r="B427"/>
      <c r="C427"/>
      <c r="D427"/>
      <c r="E427"/>
    </row>
    <row r="428" spans="1:5" ht="29.25" customHeight="1">
      <c r="A428" s="696" t="s">
        <v>420</v>
      </c>
      <c r="B428" s="697"/>
      <c r="C428" s="697"/>
      <c r="D428" s="542"/>
      <c r="E428" s="542"/>
    </row>
    <row r="430" spans="1:5" s="474" customFormat="1"/>
    <row r="431" spans="1:5" s="474" customFormat="1"/>
    <row r="432" spans="1:5" s="474" customFormat="1"/>
    <row r="434" spans="1:11">
      <c r="A434" s="698" t="s">
        <v>411</v>
      </c>
      <c r="B434" s="698"/>
      <c r="C434" s="698"/>
      <c r="D434" s="698"/>
      <c r="E434" s="698"/>
      <c r="F434" s="698"/>
      <c r="G434" s="698"/>
      <c r="H434" s="698"/>
      <c r="I434" s="698"/>
    </row>
    <row r="436" spans="1:11">
      <c r="A436" s="698" t="s">
        <v>377</v>
      </c>
      <c r="B436" s="698"/>
      <c r="C436" s="698"/>
      <c r="D436" s="698"/>
      <c r="E436" s="698"/>
      <c r="F436" s="698"/>
      <c r="G436" s="698"/>
      <c r="H436" s="698"/>
      <c r="I436" s="698"/>
    </row>
    <row r="437" spans="1:11" ht="16.2" thickBot="1">
      <c r="A437" s="379"/>
      <c r="B437" s="379"/>
      <c r="C437" s="379"/>
      <c r="D437" s="379"/>
      <c r="E437" s="379"/>
      <c r="F437" s="379"/>
      <c r="G437" s="379"/>
      <c r="H437" s="379"/>
      <c r="I437" s="380"/>
    </row>
    <row r="438" spans="1:11" ht="14.4" thickBot="1">
      <c r="A438" s="575" t="s">
        <v>115</v>
      </c>
      <c r="B438" s="596" t="s">
        <v>57</v>
      </c>
      <c r="C438" s="699"/>
      <c r="D438" s="700"/>
      <c r="E438" s="676" t="s">
        <v>144</v>
      </c>
      <c r="F438" s="633"/>
      <c r="G438" s="634"/>
      <c r="H438" s="596" t="s">
        <v>58</v>
      </c>
      <c r="I438" s="633"/>
      <c r="J438" s="634"/>
      <c r="K438" s="465" t="s">
        <v>162</v>
      </c>
    </row>
    <row r="439" spans="1:11" ht="97.2" thickBot="1">
      <c r="A439" s="576"/>
      <c r="B439" s="409" t="s">
        <v>143</v>
      </c>
      <c r="C439" s="410" t="s">
        <v>126</v>
      </c>
      <c r="D439" s="411" t="s">
        <v>45</v>
      </c>
      <c r="E439" s="453" t="s">
        <v>250</v>
      </c>
      <c r="F439" s="453" t="s">
        <v>432</v>
      </c>
      <c r="G439" s="412" t="s">
        <v>251</v>
      </c>
      <c r="H439" s="409" t="s">
        <v>143</v>
      </c>
      <c r="I439" s="410" t="s">
        <v>145</v>
      </c>
      <c r="J439" s="413" t="s">
        <v>159</v>
      </c>
      <c r="K439" s="466"/>
    </row>
    <row r="440" spans="1:11" ht="14.4" thickBot="1">
      <c r="A440" s="82" t="s">
        <v>167</v>
      </c>
      <c r="B440" s="381"/>
      <c r="C440" s="382"/>
      <c r="D440" s="383"/>
      <c r="E440" s="382">
        <f>F440+G440</f>
        <v>0</v>
      </c>
      <c r="F440" s="381"/>
      <c r="G440" s="382"/>
      <c r="H440" s="381"/>
      <c r="I440" s="384"/>
      <c r="J440" s="385"/>
      <c r="K440" s="210">
        <f>SUM(B440:E440)+SUM(H440:J440)</f>
        <v>0</v>
      </c>
    </row>
    <row r="441" spans="1:11" ht="14.4" thickBot="1">
      <c r="A441" s="386" t="s">
        <v>59</v>
      </c>
      <c r="B441" s="387">
        <f t="shared" ref="B441:K441" si="13">SUM(B442:B444)</f>
        <v>0</v>
      </c>
      <c r="C441" s="388">
        <f t="shared" si="13"/>
        <v>0</v>
      </c>
      <c r="D441" s="389">
        <f t="shared" si="13"/>
        <v>0</v>
      </c>
      <c r="E441" s="387">
        <f t="shared" si="13"/>
        <v>0</v>
      </c>
      <c r="F441" s="387">
        <f t="shared" si="13"/>
        <v>0</v>
      </c>
      <c r="G441" s="387">
        <f t="shared" si="13"/>
        <v>0</v>
      </c>
      <c r="H441" s="387">
        <f t="shared" si="13"/>
        <v>0</v>
      </c>
      <c r="I441" s="387">
        <f t="shared" si="13"/>
        <v>0</v>
      </c>
      <c r="J441" s="387">
        <f t="shared" si="13"/>
        <v>0</v>
      </c>
      <c r="K441" s="387">
        <f t="shared" si="13"/>
        <v>0</v>
      </c>
    </row>
    <row r="442" spans="1:11">
      <c r="A442" s="390" t="s">
        <v>60</v>
      </c>
      <c r="B442" s="391"/>
      <c r="C442" s="392"/>
      <c r="D442" s="393"/>
      <c r="E442" s="394">
        <f>F442+G442</f>
        <v>0</v>
      </c>
      <c r="F442" s="391"/>
      <c r="G442" s="394"/>
      <c r="H442" s="391"/>
      <c r="I442" s="395"/>
      <c r="J442" s="396"/>
      <c r="K442" s="397">
        <f>SUM(B442:E442)+SUM(H442:J442)</f>
        <v>0</v>
      </c>
    </row>
    <row r="443" spans="1:11">
      <c r="A443" s="398" t="s">
        <v>61</v>
      </c>
      <c r="B443" s="399"/>
      <c r="C443" s="400"/>
      <c r="D443" s="401"/>
      <c r="E443" s="400">
        <f>F443+G443</f>
        <v>0</v>
      </c>
      <c r="F443" s="399"/>
      <c r="G443" s="400"/>
      <c r="H443" s="399"/>
      <c r="I443" s="402"/>
      <c r="J443" s="403"/>
      <c r="K443" s="404">
        <f>SUM(B443:E443)+SUM(H443:J443)</f>
        <v>0</v>
      </c>
    </row>
    <row r="444" spans="1:11" ht="14.4" thickBot="1">
      <c r="A444" s="405" t="s">
        <v>62</v>
      </c>
      <c r="B444" s="399"/>
      <c r="C444" s="400"/>
      <c r="D444" s="401"/>
      <c r="E444" s="400">
        <f>F444+G444</f>
        <v>0</v>
      </c>
      <c r="F444" s="399"/>
      <c r="G444" s="400"/>
      <c r="H444" s="399"/>
      <c r="I444" s="402"/>
      <c r="J444" s="403"/>
      <c r="K444" s="454">
        <f>SUM(B444:E444)+SUM(H444:J444)</f>
        <v>0</v>
      </c>
    </row>
    <row r="445" spans="1:11" ht="14.4" thickBot="1">
      <c r="A445" s="386" t="s">
        <v>63</v>
      </c>
      <c r="B445" s="381">
        <f t="shared" ref="B445:K445" si="14">SUM(B446:B450)</f>
        <v>0</v>
      </c>
      <c r="C445" s="382">
        <f t="shared" si="14"/>
        <v>0</v>
      </c>
      <c r="D445" s="384">
        <f t="shared" si="14"/>
        <v>0</v>
      </c>
      <c r="E445" s="381">
        <f t="shared" si="14"/>
        <v>0</v>
      </c>
      <c r="F445" s="381">
        <f t="shared" si="14"/>
        <v>0</v>
      </c>
      <c r="G445" s="381">
        <f t="shared" si="14"/>
        <v>0</v>
      </c>
      <c r="H445" s="381">
        <f t="shared" si="14"/>
        <v>0</v>
      </c>
      <c r="I445" s="381">
        <f t="shared" si="14"/>
        <v>0</v>
      </c>
      <c r="J445" s="381">
        <f t="shared" si="14"/>
        <v>0</v>
      </c>
      <c r="K445" s="381">
        <f t="shared" si="14"/>
        <v>0</v>
      </c>
    </row>
    <row r="446" spans="1:11" ht="29.25" customHeight="1">
      <c r="A446" s="406" t="s">
        <v>64</v>
      </c>
      <c r="B446" s="391"/>
      <c r="C446" s="392"/>
      <c r="D446" s="393"/>
      <c r="E446" s="394">
        <f>F446+G446</f>
        <v>0</v>
      </c>
      <c r="F446" s="391"/>
      <c r="G446" s="394"/>
      <c r="H446" s="391"/>
      <c r="I446" s="395"/>
      <c r="J446" s="396"/>
      <c r="K446" s="397">
        <f>SUM(B446:E446)+SUM(H446:J446)</f>
        <v>0</v>
      </c>
    </row>
    <row r="447" spans="1:11" ht="13.5" customHeight="1">
      <c r="A447" s="407" t="s">
        <v>65</v>
      </c>
      <c r="B447" s="399"/>
      <c r="C447" s="400"/>
      <c r="D447" s="401"/>
      <c r="E447" s="400">
        <f>F447+G447</f>
        <v>0</v>
      </c>
      <c r="F447" s="399"/>
      <c r="G447" s="400"/>
      <c r="H447" s="399"/>
      <c r="I447" s="402"/>
      <c r="J447" s="403"/>
      <c r="K447" s="404">
        <f>SUM(B447:E447)+SUM(H447:J447)</f>
        <v>0</v>
      </c>
    </row>
    <row r="448" spans="1:11">
      <c r="A448" s="407" t="s">
        <v>66</v>
      </c>
      <c r="B448" s="399"/>
      <c r="C448" s="400"/>
      <c r="D448" s="401"/>
      <c r="E448" s="400">
        <f>F448+G448</f>
        <v>0</v>
      </c>
      <c r="F448" s="399"/>
      <c r="G448" s="400"/>
      <c r="H448" s="399"/>
      <c r="I448" s="402"/>
      <c r="J448" s="403"/>
      <c r="K448" s="404">
        <f>SUM(B448:E448)+SUM(H448:J448)</f>
        <v>0</v>
      </c>
    </row>
    <row r="449" spans="1:11">
      <c r="A449" s="407" t="s">
        <v>67</v>
      </c>
      <c r="B449" s="399"/>
      <c r="C449" s="400"/>
      <c r="D449" s="401"/>
      <c r="E449" s="400">
        <f>F449+G449</f>
        <v>0</v>
      </c>
      <c r="F449" s="399"/>
      <c r="G449" s="400"/>
      <c r="H449" s="399"/>
      <c r="I449" s="402"/>
      <c r="J449" s="403"/>
      <c r="K449" s="404">
        <f>SUM(B449:E449)+SUM(H449:J449)</f>
        <v>0</v>
      </c>
    </row>
    <row r="450" spans="1:11" ht="25.5" customHeight="1" thickBot="1">
      <c r="A450" s="408" t="s">
        <v>68</v>
      </c>
      <c r="B450" s="399"/>
      <c r="C450" s="400"/>
      <c r="D450" s="401"/>
      <c r="E450" s="400">
        <f>F450+G450</f>
        <v>0</v>
      </c>
      <c r="F450" s="399"/>
      <c r="G450" s="400"/>
      <c r="H450" s="399"/>
      <c r="I450" s="402"/>
      <c r="J450" s="403"/>
      <c r="K450" s="454">
        <f>SUM(B450:E450)+SUM(H450:J450)</f>
        <v>0</v>
      </c>
    </row>
    <row r="451" spans="1:11" ht="19.5" customHeight="1" thickBot="1">
      <c r="A451" s="414" t="s">
        <v>168</v>
      </c>
      <c r="B451" s="415">
        <f t="shared" ref="B451:K451" si="15">B440+B441-B445</f>
        <v>0</v>
      </c>
      <c r="C451" s="415">
        <f t="shared" si="15"/>
        <v>0</v>
      </c>
      <c r="D451" s="415">
        <f t="shared" si="15"/>
        <v>0</v>
      </c>
      <c r="E451" s="415">
        <f t="shared" si="15"/>
        <v>0</v>
      </c>
      <c r="F451" s="415">
        <f t="shared" si="15"/>
        <v>0</v>
      </c>
      <c r="G451" s="415">
        <f t="shared" si="15"/>
        <v>0</v>
      </c>
      <c r="H451" s="415">
        <f t="shared" si="15"/>
        <v>0</v>
      </c>
      <c r="I451" s="415">
        <f t="shared" si="15"/>
        <v>0</v>
      </c>
      <c r="J451" s="415">
        <f t="shared" si="15"/>
        <v>0</v>
      </c>
      <c r="K451" s="415">
        <f t="shared" si="15"/>
        <v>0</v>
      </c>
    </row>
    <row r="453" spans="1:11">
      <c r="A453" s="562" t="s">
        <v>376</v>
      </c>
      <c r="B453" s="701"/>
      <c r="C453" s="701"/>
    </row>
    <row r="454" spans="1:11" ht="14.4" thickBot="1">
      <c r="A454" s="4"/>
      <c r="B454" s="10"/>
      <c r="C454" s="10"/>
      <c r="E454" s="179"/>
      <c r="F454" s="179"/>
      <c r="G454" s="179"/>
      <c r="H454" s="179"/>
      <c r="I454" s="179"/>
    </row>
    <row r="455" spans="1:11" ht="31.8" thickBot="1">
      <c r="A455" s="702" t="s">
        <v>146</v>
      </c>
      <c r="B455" s="703"/>
      <c r="C455" s="121" t="s">
        <v>167</v>
      </c>
      <c r="D455" s="122" t="s">
        <v>306</v>
      </c>
      <c r="E455" s="181"/>
      <c r="F455" s="181"/>
      <c r="G455" s="181"/>
      <c r="H455" s="181"/>
      <c r="I455" s="181"/>
    </row>
    <row r="456" spans="1:11">
      <c r="A456" s="704" t="s">
        <v>152</v>
      </c>
      <c r="B456" s="705"/>
      <c r="C456" s="123">
        <v>4070.66</v>
      </c>
      <c r="D456" s="123">
        <v>3076.85</v>
      </c>
      <c r="E456" s="260"/>
      <c r="F456" s="260"/>
      <c r="G456" s="260"/>
      <c r="H456" s="260"/>
      <c r="I456" s="260"/>
    </row>
    <row r="457" spans="1:11">
      <c r="A457" s="706" t="s">
        <v>153</v>
      </c>
      <c r="B457" s="707"/>
      <c r="C457" s="124">
        <v>0</v>
      </c>
      <c r="D457" s="124">
        <v>13</v>
      </c>
      <c r="E457" s="259"/>
      <c r="F457" s="259"/>
      <c r="G457" s="259"/>
      <c r="H457" s="259"/>
      <c r="I457" s="259"/>
    </row>
    <row r="458" spans="1:11">
      <c r="A458" s="706" t="s">
        <v>125</v>
      </c>
      <c r="B458" s="707"/>
      <c r="C458" s="124">
        <v>1487.3</v>
      </c>
      <c r="D458" s="124"/>
      <c r="E458" s="261"/>
      <c r="F458" s="261"/>
      <c r="G458" s="261"/>
      <c r="H458" s="261"/>
      <c r="I458" s="261"/>
    </row>
    <row r="459" spans="1:11">
      <c r="A459" s="708" t="s">
        <v>81</v>
      </c>
      <c r="B459" s="709"/>
      <c r="C459" s="125">
        <f>C460+C463+C464+C465+C466</f>
        <v>71.900000000000006</v>
      </c>
      <c r="D459" s="125">
        <f>D460+D463+D464+D465+D466</f>
        <v>55.51</v>
      </c>
    </row>
    <row r="460" spans="1:11">
      <c r="A460" s="710" t="s">
        <v>294</v>
      </c>
      <c r="B460" s="711"/>
      <c r="C460" s="126">
        <f>C461-C462</f>
        <v>0</v>
      </c>
      <c r="D460" s="126">
        <f>D461-D462</f>
        <v>0</v>
      </c>
    </row>
    <row r="461" spans="1:11">
      <c r="A461" s="712" t="s">
        <v>179</v>
      </c>
      <c r="B461" s="713"/>
      <c r="C461" s="127"/>
      <c r="D461" s="127"/>
    </row>
    <row r="462" spans="1:11" ht="25.5" customHeight="1">
      <c r="A462" s="712" t="s">
        <v>181</v>
      </c>
      <c r="B462" s="713"/>
      <c r="C462" s="127"/>
      <c r="D462" s="127"/>
    </row>
    <row r="463" spans="1:11">
      <c r="A463" s="714" t="s">
        <v>82</v>
      </c>
      <c r="B463" s="715"/>
      <c r="C463" s="128"/>
      <c r="D463" s="128"/>
    </row>
    <row r="464" spans="1:11">
      <c r="A464" s="714" t="s">
        <v>154</v>
      </c>
      <c r="B464" s="715"/>
      <c r="C464" s="128"/>
      <c r="D464" s="128"/>
    </row>
    <row r="465" spans="1:5">
      <c r="A465" s="714" t="s">
        <v>83</v>
      </c>
      <c r="B465" s="715"/>
      <c r="C465" s="128"/>
      <c r="D465" s="128"/>
    </row>
    <row r="466" spans="1:5">
      <c r="A466" s="714" t="s">
        <v>42</v>
      </c>
      <c r="B466" s="715"/>
      <c r="C466" s="128">
        <v>71.900000000000006</v>
      </c>
      <c r="D466" s="128">
        <v>55.51</v>
      </c>
    </row>
    <row r="467" spans="1:5" ht="24.75" customHeight="1" thickBot="1">
      <c r="A467" s="716" t="s">
        <v>84</v>
      </c>
      <c r="B467" s="717"/>
      <c r="C467" s="124"/>
      <c r="D467" s="124"/>
    </row>
    <row r="468" spans="1:5" ht="16.2" thickBot="1">
      <c r="A468" s="718" t="s">
        <v>151</v>
      </c>
      <c r="B468" s="719"/>
      <c r="C468" s="118">
        <f>SUM(C456+C457+C458+C459+C467)</f>
        <v>5629.86</v>
      </c>
      <c r="D468" s="118">
        <f>SUM(D456+D457+D458+D459+D467)</f>
        <v>3145.36</v>
      </c>
    </row>
    <row r="470" spans="1:5">
      <c r="A470" s="720" t="s">
        <v>375</v>
      </c>
      <c r="B470" s="721"/>
      <c r="C470" s="721"/>
      <c r="D470" s="542"/>
      <c r="E470" s="542"/>
    </row>
    <row r="471" spans="1:5" ht="14.4" thickBot="1">
      <c r="A471" s="179"/>
      <c r="B471" s="179"/>
      <c r="C471" s="179"/>
      <c r="D471" s="179"/>
    </row>
    <row r="472" spans="1:5" ht="33.75" customHeight="1">
      <c r="A472" s="368"/>
      <c r="B472" s="722" t="s">
        <v>365</v>
      </c>
      <c r="C472" s="722"/>
      <c r="D472" s="722"/>
      <c r="E472" s="723"/>
    </row>
    <row r="473" spans="1:5">
      <c r="A473" s="418" t="s">
        <v>366</v>
      </c>
      <c r="B473" s="467" t="s">
        <v>367</v>
      </c>
      <c r="C473" s="724" t="s">
        <v>368</v>
      </c>
      <c r="D473" s="724"/>
      <c r="E473" s="725"/>
    </row>
    <row r="474" spans="1:5" ht="27" thickBot="1">
      <c r="A474" s="419"/>
      <c r="B474" s="420"/>
      <c r="C474" s="420" t="s">
        <v>369</v>
      </c>
      <c r="D474" s="420" t="s">
        <v>370</v>
      </c>
      <c r="E474" s="421" t="s">
        <v>371</v>
      </c>
    </row>
    <row r="475" spans="1:5" ht="15.6">
      <c r="A475" s="422" t="s">
        <v>132</v>
      </c>
      <c r="B475" s="471"/>
      <c r="C475" s="471"/>
      <c r="D475" s="471"/>
      <c r="E475" s="471"/>
    </row>
    <row r="476" spans="1:5" ht="14.4" thickBot="1">
      <c r="A476" s="423" t="s">
        <v>162</v>
      </c>
      <c r="B476" s="424">
        <f>B475</f>
        <v>0</v>
      </c>
      <c r="C476" s="424">
        <f>C475</f>
        <v>0</v>
      </c>
      <c r="D476" s="424">
        <f>D475</f>
        <v>0</v>
      </c>
      <c r="E476" s="425">
        <f>E475</f>
        <v>0</v>
      </c>
    </row>
    <row r="479" spans="1:5" ht="29.25" customHeight="1">
      <c r="A479" s="720" t="s">
        <v>429</v>
      </c>
      <c r="B479" s="721"/>
      <c r="C479" s="721"/>
      <c r="D479" s="726"/>
      <c r="E479" s="726"/>
    </row>
    <row r="480" spans="1:5" ht="14.4" thickBot="1">
      <c r="A480" s="28"/>
      <c r="B480" s="28"/>
      <c r="C480" s="28"/>
    </row>
    <row r="481" spans="1:4" ht="14.4" thickBot="1">
      <c r="A481" s="564" t="s">
        <v>372</v>
      </c>
      <c r="B481" s="566"/>
      <c r="C481" s="186" t="s">
        <v>373</v>
      </c>
    </row>
    <row r="482" spans="1:4">
      <c r="A482" s="727"/>
      <c r="B482" s="728"/>
      <c r="C482" s="426"/>
    </row>
    <row r="483" spans="1:4" ht="51" customHeight="1">
      <c r="A483" s="729" t="s">
        <v>374</v>
      </c>
      <c r="B483" s="730"/>
      <c r="C483" s="427"/>
    </row>
    <row r="484" spans="1:4" ht="14.4" thickBot="1">
      <c r="A484" s="731"/>
      <c r="B484" s="732"/>
      <c r="C484" s="426"/>
    </row>
    <row r="485" spans="1:4" ht="14.4" thickBot="1">
      <c r="A485" s="733" t="s">
        <v>38</v>
      </c>
      <c r="B485" s="734"/>
      <c r="C485" s="428">
        <f>C483</f>
        <v>0</v>
      </c>
    </row>
    <row r="488" spans="1:4">
      <c r="A488" s="179" t="s">
        <v>327</v>
      </c>
      <c r="B488" s="179"/>
      <c r="C488" s="179"/>
      <c r="D488" s="179"/>
    </row>
    <row r="489" spans="1:4" ht="14.4" thickBot="1">
      <c r="A489" s="181"/>
      <c r="B489" s="181"/>
      <c r="C489" s="181"/>
      <c r="D489" s="181"/>
    </row>
    <row r="490" spans="1:4" ht="14.4" thickBot="1">
      <c r="A490" s="254" t="s">
        <v>80</v>
      </c>
      <c r="B490" s="255"/>
      <c r="C490" s="255"/>
      <c r="D490" s="256"/>
    </row>
    <row r="491" spans="1:4" ht="14.4" thickBot="1">
      <c r="A491" s="735" t="s">
        <v>167</v>
      </c>
      <c r="B491" s="736"/>
      <c r="C491" s="737" t="s">
        <v>160</v>
      </c>
      <c r="D491" s="738"/>
    </row>
    <row r="492" spans="1:4" ht="14.4" thickBot="1">
      <c r="A492" s="257"/>
      <c r="B492" s="258"/>
      <c r="C492" s="258"/>
      <c r="D492" s="262"/>
    </row>
    <row r="495" spans="1:4">
      <c r="A495" s="720" t="s">
        <v>404</v>
      </c>
      <c r="B495" s="720"/>
      <c r="C495" s="720"/>
      <c r="D495" s="563"/>
    </row>
    <row r="496" spans="1:4" ht="14.25" customHeight="1">
      <c r="A496" s="739" t="s">
        <v>274</v>
      </c>
      <c r="B496" s="739"/>
      <c r="C496" s="739"/>
    </row>
    <row r="497" spans="1:4" ht="14.4" thickBot="1">
      <c r="A497" s="267"/>
      <c r="B497" s="268"/>
      <c r="C497" s="268"/>
    </row>
    <row r="498" spans="1:4" ht="16.2" thickBot="1">
      <c r="A498" s="740" t="s">
        <v>31</v>
      </c>
      <c r="B498" s="741"/>
      <c r="C498" s="186" t="s">
        <v>46</v>
      </c>
      <c r="D498" s="186" t="s">
        <v>161</v>
      </c>
    </row>
    <row r="499" spans="1:4">
      <c r="A499" s="742" t="s">
        <v>328</v>
      </c>
      <c r="B499" s="743"/>
      <c r="C499" s="269"/>
      <c r="D499" s="270"/>
    </row>
    <row r="500" spans="1:4">
      <c r="A500" s="744" t="s">
        <v>329</v>
      </c>
      <c r="B500" s="745"/>
      <c r="C500" s="271"/>
      <c r="D500" s="272"/>
    </row>
    <row r="501" spans="1:4">
      <c r="A501" s="746" t="s">
        <v>54</v>
      </c>
      <c r="B501" s="747"/>
      <c r="C501" s="273"/>
      <c r="D501" s="274"/>
    </row>
    <row r="502" spans="1:4">
      <c r="A502" s="748" t="s">
        <v>55</v>
      </c>
      <c r="B502" s="749"/>
      <c r="C502" s="271"/>
      <c r="D502" s="272"/>
    </row>
    <row r="503" spans="1:4" ht="13.5" customHeight="1" thickBot="1">
      <c r="A503" s="750" t="s">
        <v>56</v>
      </c>
      <c r="B503" s="751"/>
      <c r="C503" s="275"/>
      <c r="D503" s="276"/>
    </row>
    <row r="508" spans="1:4" s="474" customFormat="1"/>
    <row r="512" spans="1:4">
      <c r="A512" s="416" t="s">
        <v>405</v>
      </c>
      <c r="B512" s="416"/>
      <c r="C512" s="416"/>
    </row>
    <row r="513" spans="1:3" ht="14.4" thickBot="1">
      <c r="A513" s="336"/>
      <c r="B513" s="153"/>
      <c r="C513" s="153"/>
    </row>
    <row r="514" spans="1:3" ht="27" thickBot="1">
      <c r="A514" s="464"/>
      <c r="B514" s="277" t="s">
        <v>47</v>
      </c>
      <c r="C514" s="173" t="s">
        <v>119</v>
      </c>
    </row>
    <row r="515" spans="1:3" ht="14.4" thickBot="1">
      <c r="A515" s="208" t="s">
        <v>134</v>
      </c>
      <c r="B515" s="278">
        <f>B516+B521</f>
        <v>0</v>
      </c>
      <c r="C515" s="278">
        <f>C516+C521</f>
        <v>0</v>
      </c>
    </row>
    <row r="516" spans="1:3">
      <c r="A516" s="322" t="s">
        <v>350</v>
      </c>
      <c r="B516" s="333">
        <f>SUM(B518:B520)</f>
        <v>0</v>
      </c>
      <c r="C516" s="333">
        <f>SUM(C518:C520)</f>
        <v>0</v>
      </c>
    </row>
    <row r="517" spans="1:3">
      <c r="A517" s="324" t="s">
        <v>148</v>
      </c>
      <c r="B517" s="281"/>
      <c r="C517" s="282"/>
    </row>
    <row r="518" spans="1:3">
      <c r="A518" s="324"/>
      <c r="B518" s="281"/>
      <c r="C518" s="282"/>
    </row>
    <row r="519" spans="1:3">
      <c r="A519" s="324"/>
      <c r="B519" s="281"/>
      <c r="C519" s="282"/>
    </row>
    <row r="520" spans="1:3" ht="14.4" thickBot="1">
      <c r="A520" s="340"/>
      <c r="B520" s="331"/>
      <c r="C520" s="338"/>
    </row>
    <row r="521" spans="1:3">
      <c r="A521" s="322" t="s">
        <v>351</v>
      </c>
      <c r="B521" s="333">
        <f>SUM(B523:B525)</f>
        <v>0</v>
      </c>
      <c r="C521" s="333">
        <f>SUM(C523:C525)</f>
        <v>0</v>
      </c>
    </row>
    <row r="522" spans="1:3">
      <c r="A522" s="324" t="s">
        <v>148</v>
      </c>
      <c r="B522" s="279"/>
      <c r="C522" s="280"/>
    </row>
    <row r="523" spans="1:3">
      <c r="A523" s="326"/>
      <c r="B523" s="279"/>
      <c r="C523" s="280"/>
    </row>
    <row r="524" spans="1:3">
      <c r="A524" s="326"/>
      <c r="B524" s="281"/>
      <c r="C524" s="282"/>
    </row>
    <row r="525" spans="1:3" ht="14.4" thickBot="1">
      <c r="A525" s="337"/>
      <c r="B525" s="331"/>
      <c r="C525" s="338"/>
    </row>
    <row r="526" spans="1:3" ht="14.4" thickBot="1">
      <c r="A526" s="208" t="s">
        <v>135</v>
      </c>
      <c r="B526" s="278">
        <f>B527+B532</f>
        <v>0</v>
      </c>
      <c r="C526" s="278">
        <f>C527+C532</f>
        <v>0</v>
      </c>
    </row>
    <row r="527" spans="1:3">
      <c r="A527" s="339" t="s">
        <v>350</v>
      </c>
      <c r="B527" s="279">
        <f>SUM(B529:B531)</f>
        <v>0</v>
      </c>
      <c r="C527" s="279">
        <f>SUM(C529:C531)</f>
        <v>0</v>
      </c>
    </row>
    <row r="528" spans="1:3">
      <c r="A528" s="326" t="s">
        <v>148</v>
      </c>
      <c r="B528" s="281"/>
      <c r="C528" s="282"/>
    </row>
    <row r="529" spans="1:9">
      <c r="A529" s="326"/>
      <c r="B529" s="281"/>
      <c r="C529" s="282"/>
    </row>
    <row r="530" spans="1:9">
      <c r="A530" s="326"/>
      <c r="B530" s="281"/>
      <c r="C530" s="282"/>
    </row>
    <row r="531" spans="1:9" ht="14.4" thickBot="1">
      <c r="A531" s="337"/>
      <c r="B531" s="331"/>
      <c r="C531" s="338"/>
    </row>
    <row r="532" spans="1:9">
      <c r="A532" s="329" t="s">
        <v>351</v>
      </c>
      <c r="B532" s="335">
        <f>SUM(B534:B536)</f>
        <v>0</v>
      </c>
      <c r="C532" s="335">
        <f>SUM(C534:C536)</f>
        <v>0</v>
      </c>
    </row>
    <row r="533" spans="1:9">
      <c r="A533" s="326" t="s">
        <v>148</v>
      </c>
      <c r="B533" s="281"/>
      <c r="C533" s="281"/>
    </row>
    <row r="534" spans="1:9">
      <c r="A534" s="341"/>
      <c r="B534" s="281"/>
      <c r="C534" s="281"/>
    </row>
    <row r="535" spans="1:9">
      <c r="A535" s="341"/>
      <c r="B535" s="281"/>
      <c r="C535" s="281"/>
    </row>
    <row r="536" spans="1:9" ht="14.4" thickBot="1">
      <c r="A536" s="342"/>
      <c r="B536" s="343"/>
      <c r="C536" s="343"/>
    </row>
    <row r="537" spans="1:9">
      <c r="A537" s="416"/>
      <c r="B537" s="416"/>
      <c r="C537" s="416"/>
    </row>
    <row r="538" spans="1:9">
      <c r="A538" s="416"/>
      <c r="B538" s="416"/>
      <c r="C538" s="416"/>
    </row>
    <row r="539" spans="1:9" ht="43.5" customHeight="1">
      <c r="A539" s="562" t="s">
        <v>421</v>
      </c>
      <c r="B539" s="562"/>
      <c r="C539" s="562"/>
      <c r="D539" s="562"/>
      <c r="E539" s="563"/>
      <c r="F539" s="563"/>
      <c r="G539" s="563"/>
      <c r="H539" s="563"/>
      <c r="I539" s="563"/>
    </row>
    <row r="540" spans="1:9" ht="14.4" thickBot="1">
      <c r="A540" s="451"/>
      <c r="B540" s="451"/>
      <c r="C540" s="451"/>
      <c r="D540" s="451"/>
      <c r="E540" s="1"/>
      <c r="F540" s="1"/>
      <c r="G540" s="1"/>
      <c r="H540" s="1"/>
      <c r="I540" s="1"/>
    </row>
    <row r="541" spans="1:9" ht="55.5" customHeight="1" thickBot="1">
      <c r="A541" s="627" t="s">
        <v>435</v>
      </c>
      <c r="B541" s="752"/>
      <c r="C541" s="753"/>
      <c r="D541" s="632"/>
    </row>
    <row r="542" spans="1:9" ht="24.75" customHeight="1" thickBot="1">
      <c r="A542" s="754" t="s">
        <v>167</v>
      </c>
      <c r="B542" s="755"/>
      <c r="C542" s="756" t="s">
        <v>168</v>
      </c>
      <c r="D542" s="757"/>
    </row>
    <row r="543" spans="1:9" ht="20.25" customHeight="1" thickBot="1">
      <c r="A543" s="758"/>
      <c r="B543" s="759"/>
      <c r="C543" s="760"/>
      <c r="D543" s="761"/>
    </row>
    <row r="544" spans="1:9">
      <c r="A544" s="416"/>
      <c r="B544" s="416"/>
      <c r="C544" s="416"/>
    </row>
    <row r="545" spans="1:7">
      <c r="A545" s="416"/>
      <c r="B545" s="416"/>
      <c r="C545" s="416"/>
    </row>
    <row r="546" spans="1:7">
      <c r="A546" s="416"/>
      <c r="B546" s="416"/>
      <c r="C546" s="416"/>
    </row>
    <row r="547" spans="1:7">
      <c r="A547" s="416"/>
      <c r="B547" s="416"/>
      <c r="C547" s="416"/>
    </row>
    <row r="548" spans="1:7">
      <c r="A548" s="416"/>
      <c r="B548" s="416"/>
      <c r="C548" s="416"/>
    </row>
    <row r="549" spans="1:7">
      <c r="A549" s="416"/>
      <c r="B549" s="416"/>
      <c r="C549" s="416"/>
    </row>
    <row r="550" spans="1:7">
      <c r="A550" s="416" t="s">
        <v>412</v>
      </c>
      <c r="B550" s="416"/>
      <c r="C550" s="416"/>
    </row>
    <row r="551" spans="1:7" ht="14.4" thickBot="1">
      <c r="A551" s="594" t="s">
        <v>395</v>
      </c>
      <c r="B551" s="594"/>
      <c r="C551" s="594"/>
    </row>
    <row r="552" spans="1:7" ht="23.4" thickBot="1">
      <c r="A552" s="762" t="s">
        <v>88</v>
      </c>
      <c r="B552" s="763"/>
      <c r="C552" s="763"/>
      <c r="D552" s="764"/>
      <c r="E552" s="293" t="s">
        <v>47</v>
      </c>
      <c r="F552" s="294" t="s">
        <v>119</v>
      </c>
      <c r="G552" s="288"/>
    </row>
    <row r="553" spans="1:7" ht="14.25" customHeight="1" thickBot="1">
      <c r="A553" s="765" t="s">
        <v>336</v>
      </c>
      <c r="B553" s="766"/>
      <c r="C553" s="766"/>
      <c r="D553" s="767"/>
      <c r="E553" s="295">
        <f>SUM(E554:E561)</f>
        <v>65788.539999999994</v>
      </c>
      <c r="F553" s="295">
        <f>SUM(F554:F561)</f>
        <v>38570.58</v>
      </c>
      <c r="G553" s="289"/>
    </row>
    <row r="554" spans="1:7">
      <c r="A554" s="768" t="s">
        <v>190</v>
      </c>
      <c r="B554" s="769"/>
      <c r="C554" s="769"/>
      <c r="D554" s="770"/>
      <c r="E554" s="296">
        <v>65788.539999999994</v>
      </c>
      <c r="F554" s="297">
        <v>38570.58</v>
      </c>
      <c r="G554" s="129"/>
    </row>
    <row r="555" spans="1:7">
      <c r="A555" s="771" t="s">
        <v>191</v>
      </c>
      <c r="B555" s="772"/>
      <c r="C555" s="772"/>
      <c r="D555" s="773"/>
      <c r="E555" s="299"/>
      <c r="F555" s="300"/>
      <c r="G555" s="129"/>
    </row>
    <row r="556" spans="1:7">
      <c r="A556" s="771" t="s">
        <v>192</v>
      </c>
      <c r="B556" s="772"/>
      <c r="C556" s="772"/>
      <c r="D556" s="773"/>
      <c r="E556" s="299"/>
      <c r="F556" s="300"/>
      <c r="G556" s="129"/>
    </row>
    <row r="557" spans="1:7">
      <c r="A557" s="774" t="s">
        <v>193</v>
      </c>
      <c r="B557" s="775"/>
      <c r="C557" s="775"/>
      <c r="D557" s="776"/>
      <c r="E557" s="299"/>
      <c r="F557" s="300"/>
      <c r="G557" s="129"/>
    </row>
    <row r="558" spans="1:7">
      <c r="A558" s="771" t="s">
        <v>194</v>
      </c>
      <c r="B558" s="772"/>
      <c r="C558" s="772"/>
      <c r="D558" s="773"/>
      <c r="E558" s="299"/>
      <c r="F558" s="300"/>
      <c r="G558" s="129"/>
    </row>
    <row r="559" spans="1:7">
      <c r="A559" s="777" t="s">
        <v>195</v>
      </c>
      <c r="B559" s="778"/>
      <c r="C559" s="778"/>
      <c r="D559" s="779"/>
      <c r="E559" s="299"/>
      <c r="F559" s="300"/>
      <c r="G559" s="129"/>
    </row>
    <row r="560" spans="1:7">
      <c r="A560" s="777" t="s">
        <v>196</v>
      </c>
      <c r="B560" s="778"/>
      <c r="C560" s="778"/>
      <c r="D560" s="779"/>
      <c r="E560" s="299"/>
      <c r="F560" s="300"/>
      <c r="G560" s="129"/>
    </row>
    <row r="561" spans="1:7" ht="14.4" thickBot="1">
      <c r="A561" s="780" t="s">
        <v>197</v>
      </c>
      <c r="B561" s="781"/>
      <c r="C561" s="781"/>
      <c r="D561" s="782"/>
      <c r="E561" s="301"/>
      <c r="F561" s="302"/>
      <c r="G561" s="129"/>
    </row>
    <row r="562" spans="1:7" ht="14.4" thickBot="1">
      <c r="A562" s="765" t="s">
        <v>330</v>
      </c>
      <c r="B562" s="766"/>
      <c r="C562" s="766"/>
      <c r="D562" s="767"/>
      <c r="E562" s="303">
        <v>-643.44000000000005</v>
      </c>
      <c r="F562" s="304">
        <v>-152.66</v>
      </c>
      <c r="G562" s="290"/>
    </row>
    <row r="563" spans="1:7" ht="14.4" thickBot="1">
      <c r="A563" s="783" t="s">
        <v>331</v>
      </c>
      <c r="B563" s="784"/>
      <c r="C563" s="784"/>
      <c r="D563" s="785"/>
      <c r="E563" s="305"/>
      <c r="F563" s="306"/>
      <c r="G563" s="290"/>
    </row>
    <row r="564" spans="1:7" ht="14.4" thickBot="1">
      <c r="A564" s="783" t="s">
        <v>332</v>
      </c>
      <c r="B564" s="784"/>
      <c r="C564" s="784"/>
      <c r="D564" s="785"/>
      <c r="E564" s="303"/>
      <c r="F564" s="304"/>
      <c r="G564" s="290"/>
    </row>
    <row r="565" spans="1:7" ht="14.4" thickBot="1">
      <c r="A565" s="786" t="s">
        <v>422</v>
      </c>
      <c r="B565" s="787"/>
      <c r="C565" s="787"/>
      <c r="D565" s="788"/>
      <c r="E565" s="303"/>
      <c r="F565" s="304"/>
      <c r="G565" s="290"/>
    </row>
    <row r="566" spans="1:7" ht="14.4" thickBot="1">
      <c r="A566" s="786" t="s">
        <v>333</v>
      </c>
      <c r="B566" s="787"/>
      <c r="C566" s="787"/>
      <c r="D566" s="788"/>
      <c r="E566" s="295">
        <f>E567+E575+E578+E581</f>
        <v>195</v>
      </c>
      <c r="F566" s="295">
        <f>SUM(F567+F575+F578+F581)</f>
        <v>197.5</v>
      </c>
      <c r="G566" s="289"/>
    </row>
    <row r="567" spans="1:7">
      <c r="A567" s="768" t="s">
        <v>89</v>
      </c>
      <c r="B567" s="769"/>
      <c r="C567" s="769"/>
      <c r="D567" s="770"/>
      <c r="E567" s="307">
        <f>SUM(E568:E574)</f>
        <v>0</v>
      </c>
      <c r="F567" s="307">
        <f>SUM(F568:F574)</f>
        <v>0</v>
      </c>
      <c r="G567" s="291"/>
    </row>
    <row r="568" spans="1:7">
      <c r="A568" s="789" t="s">
        <v>90</v>
      </c>
      <c r="B568" s="790"/>
      <c r="C568" s="790"/>
      <c r="D568" s="791"/>
      <c r="E568" s="308"/>
      <c r="F568" s="309"/>
      <c r="G568" s="292"/>
    </row>
    <row r="569" spans="1:7">
      <c r="A569" s="789" t="s">
        <v>91</v>
      </c>
      <c r="B569" s="790"/>
      <c r="C569" s="790"/>
      <c r="D569" s="791"/>
      <c r="E569" s="308"/>
      <c r="F569" s="309"/>
      <c r="G569" s="292"/>
    </row>
    <row r="570" spans="1:7">
      <c r="A570" s="789" t="s">
        <v>92</v>
      </c>
      <c r="B570" s="790"/>
      <c r="C570" s="790"/>
      <c r="D570" s="791"/>
      <c r="E570" s="308"/>
      <c r="F570" s="309"/>
      <c r="G570" s="292"/>
    </row>
    <row r="571" spans="1:7">
      <c r="A571" s="789" t="s">
        <v>198</v>
      </c>
      <c r="B571" s="790"/>
      <c r="C571" s="790"/>
      <c r="D571" s="791"/>
      <c r="E571" s="308"/>
      <c r="F571" s="309"/>
      <c r="G571" s="292"/>
    </row>
    <row r="572" spans="1:7">
      <c r="A572" s="789" t="s">
        <v>96</v>
      </c>
      <c r="B572" s="790"/>
      <c r="C572" s="790"/>
      <c r="D572" s="791"/>
      <c r="E572" s="308"/>
      <c r="F572" s="309"/>
      <c r="G572" s="292"/>
    </row>
    <row r="573" spans="1:7">
      <c r="A573" s="789" t="s">
        <v>199</v>
      </c>
      <c r="B573" s="790"/>
      <c r="C573" s="790"/>
      <c r="D573" s="791"/>
      <c r="E573" s="308"/>
      <c r="F573" s="309"/>
      <c r="G573" s="292"/>
    </row>
    <row r="574" spans="1:7">
      <c r="A574" s="789" t="s">
        <v>97</v>
      </c>
      <c r="B574" s="790"/>
      <c r="C574" s="790"/>
      <c r="D574" s="791"/>
      <c r="E574" s="308"/>
      <c r="F574" s="309"/>
      <c r="G574" s="292"/>
    </row>
    <row r="575" spans="1:7">
      <c r="A575" s="777" t="s">
        <v>98</v>
      </c>
      <c r="B575" s="778"/>
      <c r="C575" s="778"/>
      <c r="D575" s="779"/>
      <c r="E575" s="310">
        <f>SUM(E576:E577)</f>
        <v>0</v>
      </c>
      <c r="F575" s="310">
        <f>SUM(F576:F577)</f>
        <v>0</v>
      </c>
      <c r="G575" s="291"/>
    </row>
    <row r="576" spans="1:7">
      <c r="A576" s="789" t="s">
        <v>99</v>
      </c>
      <c r="B576" s="790"/>
      <c r="C576" s="790"/>
      <c r="D576" s="791"/>
      <c r="E576" s="308"/>
      <c r="F576" s="309"/>
      <c r="G576" s="292"/>
    </row>
    <row r="577" spans="1:7">
      <c r="A577" s="789" t="s">
        <v>100</v>
      </c>
      <c r="B577" s="790"/>
      <c r="C577" s="790"/>
      <c r="D577" s="791"/>
      <c r="E577" s="308"/>
      <c r="F577" s="309"/>
      <c r="G577" s="292"/>
    </row>
    <row r="578" spans="1:7">
      <c r="A578" s="771" t="s">
        <v>101</v>
      </c>
      <c r="B578" s="772"/>
      <c r="C578" s="772"/>
      <c r="D578" s="773"/>
      <c r="E578" s="310">
        <f>SUM(E579:E580)</f>
        <v>0</v>
      </c>
      <c r="F578" s="310">
        <f>SUM(F579:F580)</f>
        <v>0</v>
      </c>
      <c r="G578" s="291"/>
    </row>
    <row r="579" spans="1:7">
      <c r="A579" s="789" t="s">
        <v>102</v>
      </c>
      <c r="B579" s="790"/>
      <c r="C579" s="790"/>
      <c r="D579" s="791"/>
      <c r="E579" s="308"/>
      <c r="F579" s="309"/>
      <c r="G579" s="292"/>
    </row>
    <row r="580" spans="1:7">
      <c r="A580" s="789" t="s">
        <v>103</v>
      </c>
      <c r="B580" s="790"/>
      <c r="C580" s="790"/>
      <c r="D580" s="791"/>
      <c r="E580" s="308"/>
      <c r="F580" s="309"/>
      <c r="G580" s="292"/>
    </row>
    <row r="581" spans="1:7">
      <c r="A581" s="771" t="s">
        <v>104</v>
      </c>
      <c r="B581" s="772"/>
      <c r="C581" s="772"/>
      <c r="D581" s="773"/>
      <c r="E581" s="310">
        <v>195</v>
      </c>
      <c r="F581" s="310">
        <v>197.5</v>
      </c>
      <c r="G581" s="291"/>
    </row>
    <row r="582" spans="1:7">
      <c r="A582" s="789" t="s">
        <v>105</v>
      </c>
      <c r="B582" s="790"/>
      <c r="C582" s="790"/>
      <c r="D582" s="791"/>
      <c r="E582" s="299"/>
      <c r="F582" s="300"/>
      <c r="G582" s="129"/>
    </row>
    <row r="583" spans="1:7">
      <c r="A583" s="789" t="s">
        <v>106</v>
      </c>
      <c r="B583" s="790"/>
      <c r="C583" s="790"/>
      <c r="D583" s="791"/>
      <c r="E583" s="299"/>
      <c r="F583" s="300"/>
      <c r="G583" s="129"/>
    </row>
    <row r="584" spans="1:7">
      <c r="A584" s="789" t="s">
        <v>200</v>
      </c>
      <c r="B584" s="790"/>
      <c r="C584" s="790"/>
      <c r="D584" s="791"/>
      <c r="E584" s="311"/>
      <c r="F584" s="298"/>
      <c r="G584" s="129"/>
    </row>
    <row r="585" spans="1:7">
      <c r="A585" s="789" t="s">
        <v>107</v>
      </c>
      <c r="B585" s="790"/>
      <c r="C585" s="790"/>
      <c r="D585" s="791"/>
      <c r="E585" s="299"/>
      <c r="F585" s="300"/>
      <c r="G585" s="129"/>
    </row>
    <row r="586" spans="1:7">
      <c r="A586" s="789" t="s">
        <v>201</v>
      </c>
      <c r="B586" s="790"/>
      <c r="C586" s="790"/>
      <c r="D586" s="791"/>
      <c r="E586" s="299"/>
      <c r="F586" s="300"/>
      <c r="G586" s="129"/>
    </row>
    <row r="587" spans="1:7">
      <c r="A587" s="789" t="s">
        <v>202</v>
      </c>
      <c r="B587" s="790"/>
      <c r="C587" s="790"/>
      <c r="D587" s="791"/>
      <c r="E587" s="299"/>
      <c r="F587" s="300"/>
      <c r="G587" s="129"/>
    </row>
    <row r="588" spans="1:7">
      <c r="A588" s="789" t="s">
        <v>110</v>
      </c>
      <c r="B588" s="790"/>
      <c r="C588" s="790"/>
      <c r="D588" s="791"/>
      <c r="E588" s="299"/>
      <c r="F588" s="300"/>
      <c r="G588" s="129"/>
    </row>
    <row r="589" spans="1:7">
      <c r="A589" s="789" t="s">
        <v>111</v>
      </c>
      <c r="B589" s="790"/>
      <c r="C589" s="790"/>
      <c r="D589" s="791"/>
      <c r="E589" s="299"/>
      <c r="F589" s="300"/>
      <c r="G589" s="129"/>
    </row>
    <row r="590" spans="1:7">
      <c r="A590" s="789" t="s">
        <v>112</v>
      </c>
      <c r="B590" s="790"/>
      <c r="C590" s="790"/>
      <c r="D590" s="791"/>
      <c r="E590" s="299"/>
      <c r="F590" s="300"/>
      <c r="G590" s="129"/>
    </row>
    <row r="591" spans="1:7">
      <c r="A591" s="792" t="s">
        <v>113</v>
      </c>
      <c r="B591" s="793"/>
      <c r="C591" s="793"/>
      <c r="D591" s="794"/>
      <c r="E591" s="299"/>
      <c r="F591" s="300"/>
      <c r="G591" s="129"/>
    </row>
    <row r="592" spans="1:7">
      <c r="A592" s="792" t="s">
        <v>203</v>
      </c>
      <c r="B592" s="793"/>
      <c r="C592" s="793"/>
      <c r="D592" s="794"/>
      <c r="E592" s="299"/>
      <c r="F592" s="300"/>
      <c r="G592" s="129"/>
    </row>
    <row r="593" spans="1:7">
      <c r="A593" s="792" t="s">
        <v>204</v>
      </c>
      <c r="B593" s="793"/>
      <c r="C593" s="793"/>
      <c r="D593" s="794"/>
      <c r="E593" s="299"/>
      <c r="F593" s="300"/>
      <c r="G593" s="129"/>
    </row>
    <row r="594" spans="1:7">
      <c r="A594" s="795" t="s">
        <v>13</v>
      </c>
      <c r="B594" s="796"/>
      <c r="C594" s="796"/>
      <c r="D594" s="797"/>
      <c r="E594" s="299"/>
      <c r="F594" s="300"/>
      <c r="G594" s="129"/>
    </row>
    <row r="595" spans="1:7" ht="14.4" thickBot="1">
      <c r="A595" s="798" t="s">
        <v>335</v>
      </c>
      <c r="B595" s="799"/>
      <c r="C595" s="799"/>
      <c r="D595" s="800"/>
      <c r="E595" s="299">
        <v>195</v>
      </c>
      <c r="F595" s="300">
        <v>197.5</v>
      </c>
      <c r="G595" s="129"/>
    </row>
    <row r="596" spans="1:7" ht="14.4" thickBot="1">
      <c r="A596" s="801" t="s">
        <v>334</v>
      </c>
      <c r="B596" s="802"/>
      <c r="C596" s="802"/>
      <c r="D596" s="803"/>
      <c r="E596" s="312">
        <f>SUM(E553+E562+E563+E564+E565+E566)</f>
        <v>65340.099999999991</v>
      </c>
      <c r="F596" s="312">
        <f>SUM(F553+F562+F563+F564+F565+F566)</f>
        <v>38615.42</v>
      </c>
      <c r="G596" s="289"/>
    </row>
    <row r="597" spans="1:7" s="474" customFormat="1">
      <c r="A597" s="479"/>
      <c r="B597" s="479"/>
      <c r="C597" s="479"/>
      <c r="D597" s="479"/>
      <c r="E597" s="480"/>
      <c r="F597" s="480"/>
      <c r="G597" s="289"/>
    </row>
    <row r="598" spans="1:7" s="474" customFormat="1">
      <c r="A598" s="479"/>
      <c r="B598" s="479"/>
      <c r="C598" s="479"/>
      <c r="D598" s="479"/>
      <c r="E598" s="480"/>
      <c r="F598" s="480"/>
      <c r="G598" s="289"/>
    </row>
    <row r="600" spans="1:7">
      <c r="A600" s="485" t="s">
        <v>396</v>
      </c>
      <c r="B600" s="542"/>
      <c r="C600" s="542"/>
      <c r="D600" s="542"/>
    </row>
    <row r="601" spans="1:7" ht="14.4" thickBot="1">
      <c r="A601" s="416"/>
      <c r="B601" s="416"/>
      <c r="C601" s="28"/>
    </row>
    <row r="602" spans="1:7">
      <c r="A602" s="804" t="s">
        <v>165</v>
      </c>
      <c r="B602" s="805"/>
      <c r="C602" s="580" t="s">
        <v>47</v>
      </c>
      <c r="D602" s="580" t="s">
        <v>119</v>
      </c>
    </row>
    <row r="603" spans="1:7" ht="14.4" thickBot="1">
      <c r="A603" s="808"/>
      <c r="B603" s="809"/>
      <c r="C603" s="806"/>
      <c r="D603" s="807"/>
    </row>
    <row r="604" spans="1:7">
      <c r="A604" s="810" t="s">
        <v>217</v>
      </c>
      <c r="B604" s="811"/>
      <c r="C604" s="279">
        <v>157291.79999999999</v>
      </c>
      <c r="D604" s="280">
        <v>153084.35999999999</v>
      </c>
    </row>
    <row r="605" spans="1:7">
      <c r="A605" s="662" t="s">
        <v>218</v>
      </c>
      <c r="B605" s="663"/>
      <c r="C605" s="281"/>
      <c r="D605" s="282"/>
    </row>
    <row r="606" spans="1:7">
      <c r="A606" s="666" t="s">
        <v>219</v>
      </c>
      <c r="B606" s="667"/>
      <c r="C606" s="281">
        <v>42098.03</v>
      </c>
      <c r="D606" s="282">
        <v>71588.31</v>
      </c>
    </row>
    <row r="607" spans="1:7">
      <c r="A607" s="812" t="s">
        <v>220</v>
      </c>
      <c r="B607" s="813"/>
      <c r="C607" s="281"/>
      <c r="D607" s="282"/>
    </row>
    <row r="608" spans="1:7">
      <c r="A608" s="664" t="s">
        <v>423</v>
      </c>
      <c r="B608" s="665"/>
      <c r="C608" s="281"/>
      <c r="D608" s="282"/>
    </row>
    <row r="609" spans="1:4">
      <c r="A609" s="664" t="s">
        <v>337</v>
      </c>
      <c r="B609" s="665"/>
      <c r="C609" s="281">
        <v>3416.12</v>
      </c>
      <c r="D609" s="282">
        <v>3816.26</v>
      </c>
    </row>
    <row r="610" spans="1:4">
      <c r="A610" s="664" t="s">
        <v>221</v>
      </c>
      <c r="B610" s="665"/>
      <c r="C610" s="281"/>
      <c r="D610" s="282"/>
    </row>
    <row r="611" spans="1:4" ht="21.75" customHeight="1">
      <c r="A611" s="710" t="s">
        <v>222</v>
      </c>
      <c r="B611" s="711"/>
      <c r="C611" s="281"/>
      <c r="D611" s="282"/>
    </row>
    <row r="612" spans="1:4">
      <c r="A612" s="812" t="s">
        <v>223</v>
      </c>
      <c r="B612" s="813"/>
      <c r="C612" s="120"/>
      <c r="D612" s="282"/>
    </row>
    <row r="613" spans="1:4" ht="14.4" thickBot="1">
      <c r="A613" s="814" t="s">
        <v>42</v>
      </c>
      <c r="B613" s="815"/>
      <c r="C613" s="313"/>
      <c r="D613" s="314"/>
    </row>
    <row r="614" spans="1:4" ht="16.2" thickBot="1">
      <c r="A614" s="816" t="s">
        <v>162</v>
      </c>
      <c r="B614" s="817"/>
      <c r="C614" s="429">
        <f>SUM(C604:C613)</f>
        <v>202805.94999999998</v>
      </c>
      <c r="D614" s="429">
        <f>SUM(D604:D613)</f>
        <v>228488.93</v>
      </c>
    </row>
    <row r="616" spans="1:4" s="474" customFormat="1"/>
    <row r="617" spans="1:4" s="474" customFormat="1"/>
    <row r="618" spans="1:4" s="474" customFormat="1"/>
    <row r="619" spans="1:4" s="474" customFormat="1"/>
    <row r="620" spans="1:4" s="474" customFormat="1"/>
    <row r="621" spans="1:4" s="474" customFormat="1"/>
    <row r="622" spans="1:4" s="474" customFormat="1"/>
    <row r="623" spans="1:4" s="474" customFormat="1"/>
    <row r="624" spans="1:4" s="474" customFormat="1"/>
    <row r="625" s="474" customFormat="1"/>
    <row r="626" s="474" customFormat="1"/>
    <row r="627" s="474" customFormat="1"/>
    <row r="628" s="474" customFormat="1"/>
    <row r="629" s="474" customFormat="1"/>
    <row r="630" s="474" customFormat="1"/>
    <row r="631" s="474" customFormat="1"/>
    <row r="632" s="474" customFormat="1"/>
    <row r="633" s="474" customFormat="1"/>
    <row r="634" s="474" customFormat="1"/>
    <row r="635" s="474" customFormat="1"/>
    <row r="636" s="474" customFormat="1"/>
    <row r="637" s="474" customFormat="1"/>
    <row r="638" s="474" customFormat="1"/>
    <row r="639" s="474" customFormat="1"/>
    <row r="640" s="474" customFormat="1"/>
    <row r="641" spans="1:6" s="474" customFormat="1"/>
    <row r="642" spans="1:6" s="474" customFormat="1"/>
    <row r="644" spans="1:6">
      <c r="A644" s="594" t="s">
        <v>397</v>
      </c>
      <c r="B644" s="594"/>
      <c r="C644" s="594"/>
    </row>
    <row r="645" spans="1:6" ht="14.4" thickBot="1">
      <c r="A645" s="416"/>
      <c r="B645" s="416"/>
      <c r="C645" s="416"/>
    </row>
    <row r="646" spans="1:6" ht="27" thickBot="1">
      <c r="A646" s="818" t="s">
        <v>166</v>
      </c>
      <c r="B646" s="819"/>
      <c r="C646" s="819"/>
      <c r="D646" s="820"/>
      <c r="E646" s="277" t="s">
        <v>47</v>
      </c>
      <c r="F646" s="173" t="s">
        <v>119</v>
      </c>
    </row>
    <row r="647" spans="1:6" ht="14.4" thickBot="1">
      <c r="A647" s="649" t="s">
        <v>424</v>
      </c>
      <c r="B647" s="821"/>
      <c r="C647" s="821"/>
      <c r="D647" s="822"/>
      <c r="E647" s="315">
        <f>E648+E649+E650</f>
        <v>0</v>
      </c>
      <c r="F647" s="315">
        <f>F648+F649+F650</f>
        <v>0</v>
      </c>
    </row>
    <row r="648" spans="1:6">
      <c r="A648" s="823" t="s">
        <v>205</v>
      </c>
      <c r="B648" s="824"/>
      <c r="C648" s="824"/>
      <c r="D648" s="825"/>
      <c r="E648" s="316"/>
      <c r="F648" s="317"/>
    </row>
    <row r="649" spans="1:6">
      <c r="A649" s="826" t="s">
        <v>206</v>
      </c>
      <c r="B649" s="827"/>
      <c r="C649" s="827"/>
      <c r="D649" s="828"/>
      <c r="E649" s="284"/>
      <c r="F649" s="285"/>
    </row>
    <row r="650" spans="1:6" ht="14.4" thickBot="1">
      <c r="A650" s="829" t="s">
        <v>207</v>
      </c>
      <c r="B650" s="830"/>
      <c r="C650" s="830"/>
      <c r="D650" s="831"/>
      <c r="E650" s="318"/>
      <c r="F650" s="319"/>
    </row>
    <row r="651" spans="1:6" ht="14.4" thickBot="1">
      <c r="A651" s="832" t="s">
        <v>338</v>
      </c>
      <c r="B651" s="833"/>
      <c r="C651" s="833"/>
      <c r="D651" s="834"/>
      <c r="E651" s="315">
        <v>0</v>
      </c>
      <c r="F651" s="320">
        <v>0</v>
      </c>
    </row>
    <row r="652" spans="1:6" ht="14.4" thickBot="1">
      <c r="A652" s="835" t="s">
        <v>339</v>
      </c>
      <c r="B652" s="836"/>
      <c r="C652" s="836"/>
      <c r="D652" s="837"/>
      <c r="E652" s="321">
        <f>SUM(E653:E662)</f>
        <v>716</v>
      </c>
      <c r="F652" s="321">
        <f>SUM(F653:F662)</f>
        <v>1253.92</v>
      </c>
    </row>
    <row r="653" spans="1:6">
      <c r="A653" s="838" t="s">
        <v>208</v>
      </c>
      <c r="B653" s="839"/>
      <c r="C653" s="839"/>
      <c r="D653" s="840"/>
      <c r="E653" s="323"/>
      <c r="F653" s="323"/>
    </row>
    <row r="654" spans="1:6">
      <c r="A654" s="841" t="s">
        <v>209</v>
      </c>
      <c r="B654" s="842"/>
      <c r="C654" s="842"/>
      <c r="D654" s="843"/>
      <c r="E654" s="325"/>
      <c r="F654" s="325"/>
    </row>
    <row r="655" spans="1:6">
      <c r="A655" s="841" t="s">
        <v>210</v>
      </c>
      <c r="B655" s="842"/>
      <c r="C655" s="842"/>
      <c r="D655" s="843"/>
      <c r="E655" s="284"/>
      <c r="F655" s="284"/>
    </row>
    <row r="656" spans="1:6">
      <c r="A656" s="841" t="s">
        <v>211</v>
      </c>
      <c r="B656" s="842"/>
      <c r="C656" s="842"/>
      <c r="D656" s="843"/>
      <c r="E656" s="284"/>
      <c r="F656" s="285"/>
    </row>
    <row r="657" spans="1:6">
      <c r="A657" s="841" t="s">
        <v>212</v>
      </c>
      <c r="B657" s="842"/>
      <c r="C657" s="842"/>
      <c r="D657" s="843"/>
      <c r="E657" s="284">
        <v>26</v>
      </c>
      <c r="F657" s="285">
        <v>0</v>
      </c>
    </row>
    <row r="658" spans="1:6">
      <c r="A658" s="841" t="s">
        <v>213</v>
      </c>
      <c r="B658" s="842"/>
      <c r="C658" s="842"/>
      <c r="D658" s="843"/>
      <c r="E658" s="327"/>
      <c r="F658" s="328"/>
    </row>
    <row r="659" spans="1:6">
      <c r="A659" s="841" t="s">
        <v>214</v>
      </c>
      <c r="B659" s="842"/>
      <c r="C659" s="842"/>
      <c r="D659" s="843"/>
      <c r="E659" s="327"/>
      <c r="F659" s="328"/>
    </row>
    <row r="660" spans="1:6">
      <c r="A660" s="826" t="s">
        <v>215</v>
      </c>
      <c r="B660" s="827"/>
      <c r="C660" s="827"/>
      <c r="D660" s="828"/>
      <c r="E660" s="284"/>
      <c r="F660" s="285"/>
    </row>
    <row r="661" spans="1:6">
      <c r="A661" s="826" t="s">
        <v>216</v>
      </c>
      <c r="B661" s="827"/>
      <c r="C661" s="827"/>
      <c r="D661" s="828"/>
      <c r="E661" s="327"/>
      <c r="F661" s="328"/>
    </row>
    <row r="662" spans="1:6" ht="14.4" thickBot="1">
      <c r="A662" s="829" t="s">
        <v>425</v>
      </c>
      <c r="B662" s="830"/>
      <c r="C662" s="830"/>
      <c r="D662" s="831"/>
      <c r="E662" s="327">
        <v>690</v>
      </c>
      <c r="F662" s="328">
        <v>1253.92</v>
      </c>
    </row>
    <row r="663" spans="1:6" ht="14.4" thickBot="1">
      <c r="A663" s="844" t="s">
        <v>162</v>
      </c>
      <c r="B663" s="845"/>
      <c r="C663" s="845"/>
      <c r="D663" s="846"/>
      <c r="E663" s="201">
        <f>SUM(E647+E651+E652)</f>
        <v>716</v>
      </c>
      <c r="F663" s="201">
        <f>SUM(F647+F651+F652)</f>
        <v>1253.92</v>
      </c>
    </row>
    <row r="665" spans="1:6" s="474" customFormat="1"/>
    <row r="666" spans="1:6" s="474" customFormat="1"/>
    <row r="667" spans="1:6" s="474" customFormat="1"/>
    <row r="669" spans="1:6">
      <c r="A669" s="485" t="s">
        <v>398</v>
      </c>
      <c r="B669" s="542"/>
      <c r="C669" s="542"/>
      <c r="D669" s="542"/>
    </row>
    <row r="670" spans="1:6" ht="14.4" thickBot="1">
      <c r="A670" s="416"/>
      <c r="B670" s="416"/>
      <c r="C670" s="28"/>
      <c r="D670" s="28"/>
    </row>
    <row r="671" spans="1:6" ht="27" thickBot="1">
      <c r="A671" s="577" t="s">
        <v>95</v>
      </c>
      <c r="B671" s="578"/>
      <c r="C671" s="578"/>
      <c r="D671" s="579"/>
      <c r="E671" s="277" t="s">
        <v>47</v>
      </c>
      <c r="F671" s="173" t="s">
        <v>119</v>
      </c>
    </row>
    <row r="672" spans="1:6" ht="30.75" customHeight="1" thickBot="1">
      <c r="A672" s="847" t="s">
        <v>340</v>
      </c>
      <c r="B672" s="848"/>
      <c r="C672" s="848"/>
      <c r="D672" s="849"/>
      <c r="E672" s="283"/>
      <c r="F672" s="283"/>
    </row>
    <row r="673" spans="1:6" ht="14.4" thickBot="1">
      <c r="A673" s="649" t="s">
        <v>341</v>
      </c>
      <c r="B673" s="821"/>
      <c r="C673" s="821"/>
      <c r="D673" s="822"/>
      <c r="E673" s="278">
        <f>SUM(E674+E675+E680)</f>
        <v>649.16000000000008</v>
      </c>
      <c r="F673" s="278">
        <f>SUM(F674+F675+F680)</f>
        <v>266.7</v>
      </c>
    </row>
    <row r="674" spans="1:6">
      <c r="A674" s="850" t="s">
        <v>342</v>
      </c>
      <c r="B674" s="851"/>
      <c r="C674" s="851"/>
      <c r="D674" s="852"/>
      <c r="E674" s="227"/>
      <c r="F674" s="227"/>
    </row>
    <row r="675" spans="1:6">
      <c r="A675" s="602" t="s">
        <v>114</v>
      </c>
      <c r="B675" s="853"/>
      <c r="C675" s="853"/>
      <c r="D675" s="854"/>
      <c r="E675" s="330">
        <f>SUM(E677:E679)</f>
        <v>184.5</v>
      </c>
      <c r="F675" s="330">
        <f>SUM(F677:F679)</f>
        <v>0</v>
      </c>
    </row>
    <row r="676" spans="1:6">
      <c r="A676" s="608" t="s">
        <v>224</v>
      </c>
      <c r="B676" s="855"/>
      <c r="C676" s="855"/>
      <c r="D676" s="682"/>
      <c r="E676" s="286"/>
      <c r="F676" s="286"/>
    </row>
    <row r="677" spans="1:6">
      <c r="A677" s="608" t="s">
        <v>225</v>
      </c>
      <c r="B677" s="855"/>
      <c r="C677" s="855"/>
      <c r="D677" s="682"/>
      <c r="E677" s="286"/>
      <c r="F677" s="286"/>
    </row>
    <row r="678" spans="1:6">
      <c r="A678" s="608" t="s">
        <v>426</v>
      </c>
      <c r="B678" s="855"/>
      <c r="C678" s="855"/>
      <c r="D678" s="682"/>
      <c r="E678" s="281">
        <v>184.5</v>
      </c>
      <c r="F678" s="281"/>
    </row>
    <row r="679" spans="1:6">
      <c r="A679" s="608" t="s">
        <v>427</v>
      </c>
      <c r="B679" s="855"/>
      <c r="C679" s="855"/>
      <c r="D679" s="682"/>
      <c r="E679" s="281"/>
      <c r="F679" s="281"/>
    </row>
    <row r="680" spans="1:6">
      <c r="A680" s="683" t="s">
        <v>123</v>
      </c>
      <c r="B680" s="856"/>
      <c r="C680" s="856"/>
      <c r="D680" s="684"/>
      <c r="E680" s="330">
        <f>SUM(E681:E685)</f>
        <v>464.66</v>
      </c>
      <c r="F680" s="330">
        <f>SUM(F681:F685)</f>
        <v>266.7</v>
      </c>
    </row>
    <row r="681" spans="1:6">
      <c r="A681" s="608" t="s">
        <v>269</v>
      </c>
      <c r="B681" s="855"/>
      <c r="C681" s="855"/>
      <c r="D681" s="682"/>
      <c r="E681" s="281"/>
      <c r="F681" s="281"/>
    </row>
    <row r="682" spans="1:6">
      <c r="A682" s="608" t="s">
        <v>270</v>
      </c>
      <c r="B682" s="855"/>
      <c r="C682" s="855"/>
      <c r="D682" s="682"/>
      <c r="E682" s="281"/>
      <c r="F682" s="281"/>
    </row>
    <row r="683" spans="1:6">
      <c r="A683" s="857" t="s">
        <v>226</v>
      </c>
      <c r="B683" s="858"/>
      <c r="C683" s="858"/>
      <c r="D683" s="859"/>
      <c r="E683" s="281"/>
      <c r="F683" s="281"/>
    </row>
    <row r="684" spans="1:6">
      <c r="A684" s="857" t="s">
        <v>227</v>
      </c>
      <c r="B684" s="858"/>
      <c r="C684" s="858"/>
      <c r="D684" s="859"/>
      <c r="E684" s="281"/>
      <c r="F684" s="281"/>
    </row>
    <row r="685" spans="1:6" ht="14.4" thickBot="1">
      <c r="A685" s="860" t="s">
        <v>343</v>
      </c>
      <c r="B685" s="861"/>
      <c r="C685" s="861"/>
      <c r="D685" s="862"/>
      <c r="E685" s="331">
        <v>464.66</v>
      </c>
      <c r="F685" s="331">
        <v>266.7</v>
      </c>
    </row>
    <row r="686" spans="1:6" ht="14.4" thickBot="1">
      <c r="A686" s="863" t="s">
        <v>344</v>
      </c>
      <c r="B686" s="864"/>
      <c r="C686" s="864"/>
      <c r="D686" s="865"/>
      <c r="E686" s="332">
        <f>SUM(E672+E673)</f>
        <v>649.16000000000008</v>
      </c>
      <c r="F686" s="332">
        <f>SUM(F672+F673)</f>
        <v>266.7</v>
      </c>
    </row>
    <row r="689" spans="1:6">
      <c r="A689" s="211" t="s">
        <v>399</v>
      </c>
      <c r="B689" s="5"/>
      <c r="C689" s="5"/>
    </row>
    <row r="690" spans="1:6" ht="14.4" thickBot="1">
      <c r="A690"/>
      <c r="B690"/>
      <c r="C690"/>
    </row>
    <row r="691" spans="1:6" ht="57" customHeight="1" thickBot="1">
      <c r="A691" s="866"/>
      <c r="B691" s="867"/>
      <c r="C691" s="867"/>
      <c r="D691" s="868"/>
      <c r="E691" s="481" t="s">
        <v>47</v>
      </c>
      <c r="F691" s="173" t="s">
        <v>119</v>
      </c>
    </row>
    <row r="692" spans="1:6" ht="14.4" thickBot="1">
      <c r="A692" s="869" t="s">
        <v>345</v>
      </c>
      <c r="B692" s="870"/>
      <c r="C692" s="870"/>
      <c r="D692" s="871"/>
      <c r="E692" s="278">
        <f>SUM(E693:E694)</f>
        <v>0</v>
      </c>
      <c r="F692" s="278">
        <f>SUM(F693:F694)</f>
        <v>0</v>
      </c>
    </row>
    <row r="693" spans="1:6">
      <c r="A693" s="872" t="s">
        <v>94</v>
      </c>
      <c r="B693" s="873"/>
      <c r="C693" s="873"/>
      <c r="D693" s="874"/>
      <c r="E693" s="333"/>
      <c r="F693" s="334"/>
    </row>
    <row r="694" spans="1:6" ht="14.4" thickBot="1">
      <c r="A694" s="875" t="s">
        <v>108</v>
      </c>
      <c r="B694" s="876"/>
      <c r="C694" s="876"/>
      <c r="D694" s="877"/>
      <c r="E694" s="335"/>
      <c r="F694" s="180"/>
    </row>
    <row r="695" spans="1:6" ht="14.4" thickBot="1">
      <c r="A695" s="878" t="s">
        <v>346</v>
      </c>
      <c r="B695" s="879"/>
      <c r="C695" s="879"/>
      <c r="D695" s="880"/>
      <c r="E695" s="278">
        <f>SUM(E696:E697)</f>
        <v>225.44</v>
      </c>
      <c r="F695" s="278">
        <f>SUM(F696:F697)</f>
        <v>187.88</v>
      </c>
    </row>
    <row r="696" spans="1:6" ht="22.5" customHeight="1">
      <c r="A696" s="881" t="s">
        <v>428</v>
      </c>
      <c r="B696" s="882"/>
      <c r="C696" s="882"/>
      <c r="D696" s="883"/>
      <c r="E696" s="279">
        <v>157.69999999999999</v>
      </c>
      <c r="F696" s="280">
        <v>139.18</v>
      </c>
    </row>
    <row r="697" spans="1:6" ht="15.75" customHeight="1" thickBot="1">
      <c r="A697" s="884" t="s">
        <v>228</v>
      </c>
      <c r="B697" s="885"/>
      <c r="C697" s="885"/>
      <c r="D697" s="886"/>
      <c r="E697" s="313">
        <v>67.739999999999995</v>
      </c>
      <c r="F697" s="314">
        <v>48.7</v>
      </c>
    </row>
    <row r="698" spans="1:6" ht="14.4" thickBot="1">
      <c r="A698" s="878" t="s">
        <v>347</v>
      </c>
      <c r="B698" s="879"/>
      <c r="C698" s="879"/>
      <c r="D698" s="880"/>
      <c r="E698" s="278">
        <f>SUM(E699:E704)</f>
        <v>0</v>
      </c>
      <c r="F698" s="278">
        <f>SUM(F699:F704)</f>
        <v>0</v>
      </c>
    </row>
    <row r="699" spans="1:6">
      <c r="A699" s="887" t="s">
        <v>14</v>
      </c>
      <c r="B699" s="888"/>
      <c r="C699" s="888"/>
      <c r="D699" s="889"/>
      <c r="E699" s="279"/>
      <c r="F699" s="280"/>
    </row>
    <row r="700" spans="1:6">
      <c r="A700" s="890" t="s">
        <v>252</v>
      </c>
      <c r="B700" s="891"/>
      <c r="C700" s="891"/>
      <c r="D700" s="892"/>
      <c r="E700" s="279"/>
      <c r="F700" s="280"/>
    </row>
    <row r="701" spans="1:6">
      <c r="A701" s="893" t="s">
        <v>229</v>
      </c>
      <c r="B701" s="894"/>
      <c r="C701" s="894"/>
      <c r="D701" s="895"/>
      <c r="E701" s="281"/>
      <c r="F701" s="282"/>
    </row>
    <row r="702" spans="1:6">
      <c r="A702" s="893" t="s">
        <v>230</v>
      </c>
      <c r="B702" s="894"/>
      <c r="C702" s="894"/>
      <c r="D702" s="895"/>
      <c r="E702" s="313"/>
      <c r="F702" s="314"/>
    </row>
    <row r="703" spans="1:6">
      <c r="A703" s="893" t="s">
        <v>231</v>
      </c>
      <c r="B703" s="894"/>
      <c r="C703" s="894"/>
      <c r="D703" s="895"/>
      <c r="E703" s="313"/>
      <c r="F703" s="314"/>
    </row>
    <row r="704" spans="1:6" ht="14.4" thickBot="1">
      <c r="A704" s="896" t="s">
        <v>348</v>
      </c>
      <c r="B704" s="897"/>
      <c r="C704" s="897"/>
      <c r="D704" s="898"/>
      <c r="E704" s="313"/>
      <c r="F704" s="314"/>
    </row>
    <row r="705" spans="1:6" ht="16.2" thickBot="1">
      <c r="A705" s="816" t="s">
        <v>162</v>
      </c>
      <c r="B705" s="899"/>
      <c r="C705" s="899"/>
      <c r="D705" s="817"/>
      <c r="E705" s="430">
        <f>SUM(E692+E695+E698)</f>
        <v>225.44</v>
      </c>
      <c r="F705" s="430">
        <f>SUM(F692+F695+F698)</f>
        <v>187.88</v>
      </c>
    </row>
    <row r="708" spans="1:6">
      <c r="A708" s="594" t="s">
        <v>400</v>
      </c>
      <c r="B708" s="594"/>
      <c r="C708" s="594"/>
    </row>
    <row r="709" spans="1:6" ht="14.4" thickBot="1">
      <c r="A709" s="336"/>
      <c r="B709" s="153"/>
      <c r="C709" s="153"/>
    </row>
    <row r="710" spans="1:6" ht="27" thickBot="1">
      <c r="A710" s="577"/>
      <c r="B710" s="578"/>
      <c r="C710" s="578"/>
      <c r="D710" s="579"/>
      <c r="E710" s="277" t="s">
        <v>47</v>
      </c>
      <c r="F710" s="173" t="s">
        <v>119</v>
      </c>
    </row>
    <row r="711" spans="1:6" ht="14.4" thickBot="1">
      <c r="A711" s="649" t="s">
        <v>346</v>
      </c>
      <c r="B711" s="821"/>
      <c r="C711" s="821"/>
      <c r="D711" s="822"/>
      <c r="E711" s="278">
        <f>E712+E713</f>
        <v>0</v>
      </c>
      <c r="F711" s="278">
        <f>F712+F713</f>
        <v>0</v>
      </c>
    </row>
    <row r="712" spans="1:6">
      <c r="A712" s="838" t="s">
        <v>232</v>
      </c>
      <c r="B712" s="839"/>
      <c r="C712" s="839"/>
      <c r="D712" s="840"/>
      <c r="E712" s="333"/>
      <c r="F712" s="334"/>
    </row>
    <row r="713" spans="1:6" ht="14.4" thickBot="1">
      <c r="A713" s="900" t="s">
        <v>233</v>
      </c>
      <c r="B713" s="901"/>
      <c r="C713" s="901"/>
      <c r="D713" s="902"/>
      <c r="E713" s="331"/>
      <c r="F713" s="338"/>
    </row>
    <row r="714" spans="1:6" ht="14.4" thickBot="1">
      <c r="A714" s="649" t="s">
        <v>349</v>
      </c>
      <c r="B714" s="821"/>
      <c r="C714" s="821"/>
      <c r="D714" s="822"/>
      <c r="E714" s="278">
        <f>SUM(E715:E722)</f>
        <v>140.29</v>
      </c>
      <c r="F714" s="278">
        <f>SUM(F715:F722)</f>
        <v>125.76</v>
      </c>
    </row>
    <row r="715" spans="1:6">
      <c r="A715" s="838" t="s">
        <v>127</v>
      </c>
      <c r="B715" s="839"/>
      <c r="C715" s="839"/>
      <c r="D715" s="840"/>
      <c r="E715" s="279"/>
      <c r="F715" s="279"/>
    </row>
    <row r="716" spans="1:6">
      <c r="A716" s="841" t="s">
        <v>128</v>
      </c>
      <c r="B716" s="842"/>
      <c r="C716" s="842"/>
      <c r="D716" s="843"/>
      <c r="E716" s="281"/>
      <c r="F716" s="281"/>
    </row>
    <row r="717" spans="1:6">
      <c r="A717" s="841" t="s">
        <v>15</v>
      </c>
      <c r="B717" s="842"/>
      <c r="C717" s="842"/>
      <c r="D717" s="843"/>
      <c r="E717" s="281"/>
      <c r="F717" s="281"/>
    </row>
    <row r="718" spans="1:6">
      <c r="A718" s="826" t="s">
        <v>234</v>
      </c>
      <c r="B718" s="827"/>
      <c r="C718" s="827"/>
      <c r="D718" s="828"/>
      <c r="E718" s="281"/>
      <c r="F718" s="281"/>
    </row>
    <row r="719" spans="1:6">
      <c r="A719" s="826" t="s">
        <v>235</v>
      </c>
      <c r="B719" s="827"/>
      <c r="C719" s="827"/>
      <c r="D719" s="828"/>
      <c r="E719" s="313">
        <v>140.29</v>
      </c>
      <c r="F719" s="313">
        <v>125.76</v>
      </c>
    </row>
    <row r="720" spans="1:6">
      <c r="A720" s="826" t="s">
        <v>248</v>
      </c>
      <c r="B720" s="827"/>
      <c r="C720" s="827"/>
      <c r="D720" s="828"/>
      <c r="E720" s="313"/>
      <c r="F720" s="313"/>
    </row>
    <row r="721" spans="1:6">
      <c r="A721" s="826" t="s">
        <v>249</v>
      </c>
      <c r="B721" s="827"/>
      <c r="C721" s="827"/>
      <c r="D721" s="828"/>
      <c r="E721" s="313"/>
      <c r="F721" s="313"/>
    </row>
    <row r="722" spans="1:6" ht="14.4" thickBot="1">
      <c r="A722" s="903" t="s">
        <v>302</v>
      </c>
      <c r="B722" s="904"/>
      <c r="C722" s="904"/>
      <c r="D722" s="905"/>
      <c r="E722" s="313"/>
      <c r="F722" s="313"/>
    </row>
    <row r="723" spans="1:6" ht="14.4" thickBot="1">
      <c r="A723" s="658"/>
      <c r="B723" s="906"/>
      <c r="C723" s="906"/>
      <c r="D723" s="659"/>
      <c r="E723" s="201">
        <f>SUM(E711+E714)</f>
        <v>140.29</v>
      </c>
      <c r="F723" s="201">
        <f>SUM(F711+F714)</f>
        <v>125.76</v>
      </c>
    </row>
    <row r="730" spans="1:6" ht="15.6">
      <c r="A730" s="907" t="s">
        <v>401</v>
      </c>
      <c r="B730" s="907"/>
      <c r="C730" s="907"/>
      <c r="D730" s="907"/>
      <c r="E730" s="907"/>
      <c r="F730" s="907"/>
    </row>
    <row r="731" spans="1:6" ht="14.4" thickBot="1">
      <c r="A731" s="344"/>
      <c r="B731" s="181"/>
      <c r="C731" s="181"/>
      <c r="D731" s="181"/>
      <c r="E731" s="181"/>
      <c r="F731" s="181"/>
    </row>
    <row r="732" spans="1:6" ht="14.4" thickBot="1">
      <c r="A732" s="908" t="s">
        <v>140</v>
      </c>
      <c r="B732" s="909"/>
      <c r="C732" s="911" t="s">
        <v>160</v>
      </c>
      <c r="D732" s="912"/>
      <c r="E732" s="912"/>
      <c r="F732" s="913"/>
    </row>
    <row r="733" spans="1:6" ht="14.4" thickBot="1">
      <c r="A733" s="754"/>
      <c r="B733" s="910"/>
      <c r="C733" s="345" t="s">
        <v>132</v>
      </c>
      <c r="D733" s="346" t="s">
        <v>133</v>
      </c>
      <c r="E733" s="347" t="s">
        <v>134</v>
      </c>
      <c r="F733" s="346" t="s">
        <v>135</v>
      </c>
    </row>
    <row r="734" spans="1:6">
      <c r="A734" s="914" t="s">
        <v>23</v>
      </c>
      <c r="B734" s="915"/>
      <c r="C734" s="246">
        <f>SUM(C735:C737)</f>
        <v>0</v>
      </c>
      <c r="D734" s="246">
        <f>SUM(D735:D737)</f>
        <v>512.17999999999995</v>
      </c>
      <c r="E734" s="246">
        <f>SUM(E735:E737)</f>
        <v>0</v>
      </c>
      <c r="F734" s="140">
        <f>SUM(F735:F737)</f>
        <v>5760.47</v>
      </c>
    </row>
    <row r="735" spans="1:6">
      <c r="A735" s="916" t="s">
        <v>439</v>
      </c>
      <c r="B735" s="917"/>
      <c r="C735" s="246">
        <v>0</v>
      </c>
      <c r="D735" s="140">
        <v>512.17999999999995</v>
      </c>
      <c r="E735" s="287">
        <v>0</v>
      </c>
      <c r="F735" s="140">
        <v>5760.47</v>
      </c>
    </row>
    <row r="736" spans="1:6">
      <c r="A736" s="916" t="s">
        <v>109</v>
      </c>
      <c r="B736" s="917"/>
      <c r="C736" s="246"/>
      <c r="D736" s="140"/>
      <c r="E736" s="287"/>
      <c r="F736" s="140"/>
    </row>
    <row r="737" spans="1:6">
      <c r="A737" s="916" t="s">
        <v>109</v>
      </c>
      <c r="B737" s="917"/>
      <c r="C737" s="246"/>
      <c r="D737" s="140"/>
      <c r="E737" s="287"/>
      <c r="F737" s="140"/>
    </row>
    <row r="738" spans="1:6">
      <c r="A738" s="918" t="s">
        <v>48</v>
      </c>
      <c r="B738" s="919"/>
      <c r="C738" s="246"/>
      <c r="D738" s="140"/>
      <c r="E738" s="287"/>
      <c r="F738" s="140"/>
    </row>
    <row r="739" spans="1:6" ht="14.4" thickBot="1">
      <c r="A739" s="920" t="s">
        <v>30</v>
      </c>
      <c r="B739" s="626"/>
      <c r="C739" s="348"/>
      <c r="D739" s="349"/>
      <c r="E739" s="350"/>
      <c r="F739" s="349"/>
    </row>
    <row r="740" spans="1:6" ht="14.4" thickBot="1">
      <c r="A740" s="925" t="s">
        <v>38</v>
      </c>
      <c r="B740" s="926"/>
      <c r="C740" s="351">
        <f>C734+C738+C739</f>
        <v>0</v>
      </c>
      <c r="D740" s="351">
        <f>D734+D738+D739</f>
        <v>512.17999999999995</v>
      </c>
      <c r="E740" s="351">
        <f>E734+E738+E739</f>
        <v>0</v>
      </c>
      <c r="F740" s="352">
        <f>F734+F738+F739</f>
        <v>5760.47</v>
      </c>
    </row>
    <row r="743" spans="1:6" ht="30" customHeight="1">
      <c r="A743" s="562" t="s">
        <v>413</v>
      </c>
      <c r="B743" s="562"/>
      <c r="C743" s="562"/>
      <c r="D743" s="562"/>
      <c r="E743" s="726"/>
      <c r="F743" s="726"/>
    </row>
    <row r="745" spans="1:6">
      <c r="A745" s="927" t="s">
        <v>352</v>
      </c>
      <c r="B745" s="927"/>
      <c r="C745" s="927"/>
      <c r="D745" s="927"/>
    </row>
    <row r="746" spans="1:6" ht="14.4" thickBot="1">
      <c r="A746" s="75"/>
      <c r="B746" s="181"/>
      <c r="C746" s="181"/>
      <c r="D746" s="181"/>
    </row>
    <row r="747" spans="1:6" ht="53.4" thickBot="1">
      <c r="A747" s="621" t="s">
        <v>121</v>
      </c>
      <c r="B747" s="622"/>
      <c r="C747" s="248" t="s">
        <v>70</v>
      </c>
      <c r="D747" s="248" t="s">
        <v>69</v>
      </c>
    </row>
    <row r="748" spans="1:6" ht="14.4" thickBot="1">
      <c r="A748" s="695" t="s">
        <v>122</v>
      </c>
      <c r="B748" s="928"/>
      <c r="C748" s="472">
        <v>50</v>
      </c>
      <c r="D748" s="473">
        <v>68</v>
      </c>
    </row>
    <row r="751" spans="1:6">
      <c r="A751" s="417" t="s">
        <v>353</v>
      </c>
      <c r="B751" s="1"/>
      <c r="C751" s="1"/>
      <c r="D751" s="1"/>
      <c r="E751" s="1"/>
    </row>
    <row r="752" spans="1:6" ht="16.2" thickBot="1">
      <c r="A752" s="181"/>
      <c r="B752" s="353"/>
      <c r="C752" s="353"/>
      <c r="D752" s="181"/>
      <c r="E752" s="181"/>
    </row>
    <row r="753" spans="1:5" ht="53.4" thickBot="1">
      <c r="A753" s="345" t="s">
        <v>33</v>
      </c>
      <c r="B753" s="346" t="s">
        <v>34</v>
      </c>
      <c r="C753" s="346" t="s">
        <v>116</v>
      </c>
      <c r="D753" s="78" t="s">
        <v>35</v>
      </c>
      <c r="E753" s="79" t="s">
        <v>36</v>
      </c>
    </row>
    <row r="754" spans="1:5">
      <c r="A754" s="354" t="s">
        <v>136</v>
      </c>
      <c r="B754" s="143"/>
      <c r="C754" s="143"/>
      <c r="D754" s="355"/>
      <c r="E754" s="143"/>
    </row>
    <row r="755" spans="1:5">
      <c r="A755" s="356" t="s">
        <v>137</v>
      </c>
      <c r="B755" s="94"/>
      <c r="C755" s="94"/>
      <c r="D755" s="93"/>
      <c r="E755" s="94"/>
    </row>
    <row r="756" spans="1:5">
      <c r="A756" s="356" t="s">
        <v>138</v>
      </c>
      <c r="B756" s="94"/>
      <c r="C756" s="94"/>
      <c r="D756" s="93"/>
      <c r="E756" s="94"/>
    </row>
    <row r="757" spans="1:5">
      <c r="A757" s="356" t="s">
        <v>139</v>
      </c>
      <c r="B757" s="94"/>
      <c r="C757" s="94"/>
      <c r="D757" s="93"/>
      <c r="E757" s="94"/>
    </row>
    <row r="758" spans="1:5">
      <c r="A758" s="356" t="s">
        <v>141</v>
      </c>
      <c r="B758" s="94"/>
      <c r="C758" s="94"/>
      <c r="D758" s="93"/>
      <c r="E758" s="94"/>
    </row>
    <row r="759" spans="1:5">
      <c r="A759" s="356" t="s">
        <v>149</v>
      </c>
      <c r="B759" s="94"/>
      <c r="C759" s="94"/>
      <c r="D759" s="93"/>
      <c r="E759" s="94"/>
    </row>
    <row r="760" spans="1:5">
      <c r="A760" s="356" t="s">
        <v>150</v>
      </c>
      <c r="B760" s="94"/>
      <c r="C760" s="94"/>
      <c r="D760" s="93"/>
      <c r="E760" s="94"/>
    </row>
    <row r="761" spans="1:5" ht="14.4" thickBot="1">
      <c r="A761" s="357" t="s">
        <v>124</v>
      </c>
      <c r="B761" s="358"/>
      <c r="C761" s="358"/>
      <c r="D761" s="359"/>
      <c r="E761" s="358"/>
    </row>
    <row r="763" spans="1:5" s="474" customFormat="1"/>
    <row r="764" spans="1:5" s="474" customFormat="1"/>
    <row r="765" spans="1:5" s="474" customFormat="1"/>
    <row r="766" spans="1:5" s="474" customFormat="1"/>
    <row r="767" spans="1:5" s="474" customFormat="1"/>
    <row r="768" spans="1:5" s="474" customFormat="1"/>
    <row r="770" spans="1:5">
      <c r="A770" s="417" t="s">
        <v>354</v>
      </c>
      <c r="B770" s="250"/>
      <c r="C770" s="250"/>
      <c r="D770" s="250"/>
      <c r="E770" s="250"/>
    </row>
    <row r="771" spans="1:5" ht="16.2" thickBot="1">
      <c r="A771" s="181"/>
      <c r="B771" s="353"/>
      <c r="C771" s="353"/>
      <c r="D771" s="181"/>
      <c r="E771" s="181"/>
    </row>
    <row r="772" spans="1:5" ht="53.4" thickBot="1">
      <c r="A772" s="345" t="s">
        <v>33</v>
      </c>
      <c r="B772" s="346" t="s">
        <v>34</v>
      </c>
      <c r="C772" s="346" t="s">
        <v>116</v>
      </c>
      <c r="D772" s="78" t="s">
        <v>117</v>
      </c>
      <c r="E772" s="79" t="s">
        <v>36</v>
      </c>
    </row>
    <row r="773" spans="1:5">
      <c r="A773" s="354" t="s">
        <v>136</v>
      </c>
      <c r="B773" s="143"/>
      <c r="C773" s="143"/>
      <c r="D773" s="355"/>
      <c r="E773" s="143"/>
    </row>
    <row r="774" spans="1:5">
      <c r="A774" s="356" t="s">
        <v>137</v>
      </c>
      <c r="B774" s="94"/>
      <c r="C774" s="94"/>
      <c r="D774" s="93"/>
      <c r="E774" s="94"/>
    </row>
    <row r="775" spans="1:5">
      <c r="A775" s="356" t="s">
        <v>138</v>
      </c>
      <c r="B775" s="94"/>
      <c r="C775" s="94"/>
      <c r="D775" s="93"/>
      <c r="E775" s="94"/>
    </row>
    <row r="776" spans="1:5">
      <c r="A776" s="356" t="s">
        <v>139</v>
      </c>
      <c r="B776" s="94"/>
      <c r="C776" s="94"/>
      <c r="D776" s="93"/>
      <c r="E776" s="94"/>
    </row>
    <row r="777" spans="1:5">
      <c r="A777" s="356" t="s">
        <v>141</v>
      </c>
      <c r="B777" s="94"/>
      <c r="C777" s="94"/>
      <c r="D777" s="93"/>
      <c r="E777" s="94"/>
    </row>
    <row r="778" spans="1:5">
      <c r="A778" s="356" t="s">
        <v>149</v>
      </c>
      <c r="B778" s="94"/>
      <c r="C778" s="94"/>
      <c r="D778" s="93"/>
      <c r="E778" s="94"/>
    </row>
    <row r="779" spans="1:5">
      <c r="A779" s="356" t="s">
        <v>150</v>
      </c>
      <c r="B779" s="94"/>
      <c r="C779" s="94"/>
      <c r="D779" s="93"/>
      <c r="E779" s="94"/>
    </row>
    <row r="780" spans="1:5" ht="14.4" thickBot="1">
      <c r="A780" s="357" t="s">
        <v>124</v>
      </c>
      <c r="B780" s="358"/>
      <c r="C780" s="358"/>
      <c r="D780" s="359"/>
      <c r="E780" s="358"/>
    </row>
    <row r="788" spans="1:7">
      <c r="A788" s="360"/>
      <c r="B788" s="360"/>
      <c r="C788" s="921"/>
      <c r="D788" s="922"/>
      <c r="E788" s="360"/>
      <c r="F788" s="360"/>
    </row>
    <row r="789" spans="1:7" ht="27.6">
      <c r="A789" s="463" t="s">
        <v>359</v>
      </c>
      <c r="B789" s="463"/>
      <c r="C789" s="921" t="s">
        <v>32</v>
      </c>
      <c r="D789" s="922"/>
      <c r="E789" s="463"/>
      <c r="F789" s="923" t="s">
        <v>356</v>
      </c>
      <c r="G789" s="923"/>
    </row>
    <row r="790" spans="1:7">
      <c r="A790" s="463" t="s">
        <v>357</v>
      </c>
      <c r="B790" s="28"/>
      <c r="C790" s="923" t="s">
        <v>355</v>
      </c>
      <c r="D790" s="924"/>
      <c r="E790" s="463"/>
      <c r="F790" s="923" t="s">
        <v>358</v>
      </c>
      <c r="G790" s="923"/>
    </row>
  </sheetData>
  <customSheetViews>
    <customSheetView guid="{F46DA59F-DC83-4B30-866D-E0B4E70F8187}" scale="88" showPageBreaks="1" view="pageLayout">
      <selection activeCell="E25" sqref="E25"/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&amp;C&amp;"Times New Roman,Normalny"Zespół Szkół Stenotypii i Języków Obcych, ul. Ogrodowa 16, 00-896 Warszawa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101D71EF-D88D-4976-A605-2AAF4A66FEA5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2F3F3F9-8F6A-4A76-9BCF-AEBA222C7B8E}" scale="88" showPageBreaks="1" view="pageLayout" topLeftCell="A661">
      <selection activeCell="H661" sqref="H661"/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&amp;C&amp;"Times New Roman,Normalny"Zespół Szkół Stenotypii i Języków Obcych, ul. Ogrodowa 16, 00-896 Warszawa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F90984B5-D64C-4B80-8892-6693C785865B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804E910-F18F-4A6D-BA71-7007E47FF617}" showPageBreaks="1" view="pageLayout">
      <selection activeCell="D38" activeCellId="2" sqref="A31 A31:A33 D38"/>
      <rowBreaks count="21" manualBreakCount="2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3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7297E6-D90E-4D0F-8AB8-CF157BB69235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C9905CC-8472-46A2-BECB-968C9B4B4F68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864492F-DB1E-420E-880F-AE57EE05A775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5738602-1791-4BB1-901E-9582FFED8194}" scale="88" showPageBreaks="1" view="pageLayout" topLeftCell="A661">
      <selection activeCell="H661" sqref="H661"/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&amp;C&amp;"Times New Roman,Normalny"Zespół Szkół Stenotypii i Języków Obcych, ul. Ogrodowa 16, 00-896 Warszawa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EFFC6444-2817-4165-AC19-F0FD78FD54DF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BF3F838-397B-4F2C-9272-BF2C1C52A757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AA3EC33-516E-481C-8A2A-C72E4906BA6D}" showPageBreaks="1" view="pageLayout" topLeftCell="A133">
      <selection activeCell="K8" sqref="K8"/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&amp;C&amp;"Times New Roman,Normalny"Zespół Szkół Stenotypii i Języków Obcych, ul. Ogrodowa 16, 00-896 Warszawa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EE13ED1D-F385-4EF9-B267-80E11743B2B5}" scale="88" showPageBreaks="1" view="pageLayout" topLeftCell="A429">
      <selection activeCell="C445" sqref="C445"/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&amp;C&amp;"Times New Roman,Normalny"Zespół Szkół Stenotypii i Języków Obcych, ul. Ogrodowa 16, 00-896 Warszawa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F44B73AE-FB58-4A49-91B6-4AF5912837F0}" scale="88" showPageBreaks="1" view="pageLayout" topLeftCell="A429">
      <selection activeCell="C445" sqref="C445"/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&amp;C&amp;"Times New Roman,Normalny"Zespół Szkół Stenotypii i Języków Obcych, ul. Ogrodowa 16, 00-896 Warszawa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89BC16FD-FBC5-4FAE-BEE8-3155B0C4FDC6}" scale="88" showPageBreaks="1" view="pageLayout" topLeftCell="A286">
      <selection activeCell="G333" sqref="G333:H333"/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&amp;C&amp;"Times New Roman,Normalny"Zespół Szkół Stenotypii i Języków Obcych, ul. Ogrodowa 16, 00-896 Warszawa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2287EC49-1A11-4075-B2BA-565F3108B5B6}" scale="88" showPageBreaks="1" hiddenRows="1" view="pageLayout">
      <selection activeCell="C483" sqref="C483"/>
      <pageMargins left="0.31496062992125984" right="0.31496062992125984" top="0.86614173228346458" bottom="0.74803149606299213" header="0.31496062992125984" footer="0.31496062992125984"/>
      <pageSetup paperSize="9" scale="77" orientation="landscape" r:id="rId16"/>
      <headerFooter>
        <oddHeader>&amp;C&amp;"Times New Roman,Normalny"Zespół Szkół Stenotypii i Języków Obcych, ul. Ogrodowa 16, 00-896 Warszawa
Informacja dodatkowa do sprawozdania finansowego za rok obrotowy zakończony 31 grudnia 2019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30">
    <mergeCell ref="A739:B739"/>
    <mergeCell ref="C789:D789"/>
    <mergeCell ref="F789:G789"/>
    <mergeCell ref="C790:D790"/>
    <mergeCell ref="F790:G790"/>
    <mergeCell ref="A740:B740"/>
    <mergeCell ref="A743:F743"/>
    <mergeCell ref="A745:D745"/>
    <mergeCell ref="A747:B747"/>
    <mergeCell ref="A748:B748"/>
    <mergeCell ref="C788:D788"/>
    <mergeCell ref="A723:D723"/>
    <mergeCell ref="A730:F730"/>
    <mergeCell ref="A732:B733"/>
    <mergeCell ref="C732:F732"/>
    <mergeCell ref="A734:B734"/>
    <mergeCell ref="A735:B735"/>
    <mergeCell ref="A736:B736"/>
    <mergeCell ref="A737:B737"/>
    <mergeCell ref="A738:B738"/>
    <mergeCell ref="A714:D714"/>
    <mergeCell ref="A715:D715"/>
    <mergeCell ref="A716:D716"/>
    <mergeCell ref="A717:D717"/>
    <mergeCell ref="A718:D718"/>
    <mergeCell ref="A719:D719"/>
    <mergeCell ref="A720:D720"/>
    <mergeCell ref="A721:D721"/>
    <mergeCell ref="A722:D722"/>
    <mergeCell ref="A702:D702"/>
    <mergeCell ref="A703:D703"/>
    <mergeCell ref="A704:D704"/>
    <mergeCell ref="A705:D705"/>
    <mergeCell ref="A708:C708"/>
    <mergeCell ref="A710:D710"/>
    <mergeCell ref="A711:D711"/>
    <mergeCell ref="A712:D712"/>
    <mergeCell ref="A713:D713"/>
    <mergeCell ref="A693:D693"/>
    <mergeCell ref="A694:D694"/>
    <mergeCell ref="A695:D695"/>
    <mergeCell ref="A696:D696"/>
    <mergeCell ref="A697:D697"/>
    <mergeCell ref="A698:D698"/>
    <mergeCell ref="A699:D699"/>
    <mergeCell ref="A700:D700"/>
    <mergeCell ref="A701:D701"/>
    <mergeCell ref="A680:D680"/>
    <mergeCell ref="A681:D681"/>
    <mergeCell ref="A682:D682"/>
    <mergeCell ref="A683:D683"/>
    <mergeCell ref="A684:D684"/>
    <mergeCell ref="A685:D685"/>
    <mergeCell ref="A686:D686"/>
    <mergeCell ref="A691:D691"/>
    <mergeCell ref="A692:D692"/>
    <mergeCell ref="A671:D671"/>
    <mergeCell ref="A672:D672"/>
    <mergeCell ref="A673:D673"/>
    <mergeCell ref="A674:D674"/>
    <mergeCell ref="A675:D675"/>
    <mergeCell ref="A676:D676"/>
    <mergeCell ref="A677:D677"/>
    <mergeCell ref="A678:D678"/>
    <mergeCell ref="A679:D679"/>
    <mergeCell ref="A656:D656"/>
    <mergeCell ref="A657:D657"/>
    <mergeCell ref="A658:D658"/>
    <mergeCell ref="A659:D659"/>
    <mergeCell ref="A660:D660"/>
    <mergeCell ref="A661:D661"/>
    <mergeCell ref="A662:D662"/>
    <mergeCell ref="A663:D663"/>
    <mergeCell ref="A669:D669"/>
    <mergeCell ref="A647:D647"/>
    <mergeCell ref="A648:D648"/>
    <mergeCell ref="A649:D649"/>
    <mergeCell ref="A650:D650"/>
    <mergeCell ref="A651:D651"/>
    <mergeCell ref="A652:D652"/>
    <mergeCell ref="A653:D653"/>
    <mergeCell ref="A654:D654"/>
    <mergeCell ref="A655:D655"/>
    <mergeCell ref="A608:B608"/>
    <mergeCell ref="A609:B609"/>
    <mergeCell ref="A610:B610"/>
    <mergeCell ref="A611:B611"/>
    <mergeCell ref="A612:B612"/>
    <mergeCell ref="A613:B613"/>
    <mergeCell ref="A614:B614"/>
    <mergeCell ref="A644:C644"/>
    <mergeCell ref="A646:D646"/>
    <mergeCell ref="A600:D600"/>
    <mergeCell ref="A602:B602"/>
    <mergeCell ref="C602:C603"/>
    <mergeCell ref="D602:D603"/>
    <mergeCell ref="A603:B603"/>
    <mergeCell ref="A604:B604"/>
    <mergeCell ref="A605:B605"/>
    <mergeCell ref="A606:B606"/>
    <mergeCell ref="A607:B607"/>
    <mergeCell ref="A588:D588"/>
    <mergeCell ref="A589:D589"/>
    <mergeCell ref="A590:D590"/>
    <mergeCell ref="A591:D591"/>
    <mergeCell ref="A592:D592"/>
    <mergeCell ref="A593:D593"/>
    <mergeCell ref="A594:D594"/>
    <mergeCell ref="A595:D595"/>
    <mergeCell ref="A596:D596"/>
    <mergeCell ref="A579:D579"/>
    <mergeCell ref="A580:D580"/>
    <mergeCell ref="A581:D581"/>
    <mergeCell ref="A582:D582"/>
    <mergeCell ref="A583:D583"/>
    <mergeCell ref="A584:D584"/>
    <mergeCell ref="A585:D585"/>
    <mergeCell ref="A586:D586"/>
    <mergeCell ref="A587:D587"/>
    <mergeCell ref="A570:D570"/>
    <mergeCell ref="A571:D571"/>
    <mergeCell ref="A572:D572"/>
    <mergeCell ref="A573:D573"/>
    <mergeCell ref="A574:D574"/>
    <mergeCell ref="A575:D575"/>
    <mergeCell ref="A576:D576"/>
    <mergeCell ref="A577:D577"/>
    <mergeCell ref="A578:D578"/>
    <mergeCell ref="A561:D561"/>
    <mergeCell ref="A562:D562"/>
    <mergeCell ref="A563:D563"/>
    <mergeCell ref="A564:D564"/>
    <mergeCell ref="A565:D565"/>
    <mergeCell ref="A566:D566"/>
    <mergeCell ref="A567:D567"/>
    <mergeCell ref="A568:D568"/>
    <mergeCell ref="A569:D569"/>
    <mergeCell ref="A552:D552"/>
    <mergeCell ref="A553:D553"/>
    <mergeCell ref="A554:D554"/>
    <mergeCell ref="A555:D555"/>
    <mergeCell ref="A556:D556"/>
    <mergeCell ref="A557:D557"/>
    <mergeCell ref="A558:D558"/>
    <mergeCell ref="A559:D559"/>
    <mergeCell ref="A560:D560"/>
    <mergeCell ref="A502:B502"/>
    <mergeCell ref="A503:B503"/>
    <mergeCell ref="A539:I539"/>
    <mergeCell ref="A541:D541"/>
    <mergeCell ref="A542:B542"/>
    <mergeCell ref="C542:D542"/>
    <mergeCell ref="A543:B543"/>
    <mergeCell ref="C543:D543"/>
    <mergeCell ref="A551:C551"/>
    <mergeCell ref="A485:B485"/>
    <mergeCell ref="A491:B491"/>
    <mergeCell ref="C491:D491"/>
    <mergeCell ref="A495:D495"/>
    <mergeCell ref="A496:C496"/>
    <mergeCell ref="A498:B498"/>
    <mergeCell ref="A499:B499"/>
    <mergeCell ref="A500:B500"/>
    <mergeCell ref="A501:B501"/>
    <mergeCell ref="A468:B468"/>
    <mergeCell ref="A470:E470"/>
    <mergeCell ref="B472:E472"/>
    <mergeCell ref="C473:E473"/>
    <mergeCell ref="A479:E479"/>
    <mergeCell ref="A481:B481"/>
    <mergeCell ref="A482:B482"/>
    <mergeCell ref="A483:B483"/>
    <mergeCell ref="A484:B484"/>
    <mergeCell ref="A459:B459"/>
    <mergeCell ref="A460:B460"/>
    <mergeCell ref="A461:B461"/>
    <mergeCell ref="A462:B462"/>
    <mergeCell ref="A463:B463"/>
    <mergeCell ref="A464:B464"/>
    <mergeCell ref="A465:B465"/>
    <mergeCell ref="A466:B466"/>
    <mergeCell ref="A467:B467"/>
    <mergeCell ref="A438:A439"/>
    <mergeCell ref="B438:D438"/>
    <mergeCell ref="E438:G438"/>
    <mergeCell ref="H438:J438"/>
    <mergeCell ref="A453:C453"/>
    <mergeCell ref="A455:B455"/>
    <mergeCell ref="A456:B456"/>
    <mergeCell ref="A457:B457"/>
    <mergeCell ref="A458:B458"/>
    <mergeCell ref="A418:B418"/>
    <mergeCell ref="A419:B419"/>
    <mergeCell ref="A420:B420"/>
    <mergeCell ref="A423:E423"/>
    <mergeCell ref="A425:B425"/>
    <mergeCell ref="A426:B426"/>
    <mergeCell ref="A428:E428"/>
    <mergeCell ref="A434:I434"/>
    <mergeCell ref="A436:I436"/>
    <mergeCell ref="A403:B403"/>
    <mergeCell ref="A404:B404"/>
    <mergeCell ref="A405:B405"/>
    <mergeCell ref="A406:B406"/>
    <mergeCell ref="A407:B407"/>
    <mergeCell ref="A408:B408"/>
    <mergeCell ref="A409:B409"/>
    <mergeCell ref="A410:B410"/>
    <mergeCell ref="A416:D416"/>
    <mergeCell ref="A387:B387"/>
    <mergeCell ref="A394:E394"/>
    <mergeCell ref="A396:B396"/>
    <mergeCell ref="A397:B397"/>
    <mergeCell ref="A398:B398"/>
    <mergeCell ref="A399:B399"/>
    <mergeCell ref="A400:B400"/>
    <mergeCell ref="A401:B401"/>
    <mergeCell ref="A402:B402"/>
    <mergeCell ref="A378:B378"/>
    <mergeCell ref="A379:B379"/>
    <mergeCell ref="A380:B380"/>
    <mergeCell ref="A381:B381"/>
    <mergeCell ref="A382:B382"/>
    <mergeCell ref="A383:B383"/>
    <mergeCell ref="A384:B384"/>
    <mergeCell ref="A385:B385"/>
    <mergeCell ref="A386:B386"/>
    <mergeCell ref="A369:B369"/>
    <mergeCell ref="A370:B370"/>
    <mergeCell ref="A371:B371"/>
    <mergeCell ref="A372:B372"/>
    <mergeCell ref="A373:B373"/>
    <mergeCell ref="A374:B374"/>
    <mergeCell ref="A375:B375"/>
    <mergeCell ref="A376:B376"/>
    <mergeCell ref="A377:B377"/>
    <mergeCell ref="A362:C362"/>
    <mergeCell ref="A364:B364"/>
    <mergeCell ref="G364:H364"/>
    <mergeCell ref="A365:B365"/>
    <mergeCell ref="G365:H365"/>
    <mergeCell ref="A366:B366"/>
    <mergeCell ref="G366:H366"/>
    <mergeCell ref="A367:B367"/>
    <mergeCell ref="A368:B368"/>
    <mergeCell ref="A347:B347"/>
    <mergeCell ref="A348:B348"/>
    <mergeCell ref="A349:B349"/>
    <mergeCell ref="A350:B350"/>
    <mergeCell ref="A351:B351"/>
    <mergeCell ref="A352:B352"/>
    <mergeCell ref="A353:B353"/>
    <mergeCell ref="A354:B354"/>
    <mergeCell ref="A359:C359"/>
    <mergeCell ref="A338:B338"/>
    <mergeCell ref="A339:B339"/>
    <mergeCell ref="A340:B340"/>
    <mergeCell ref="A341:B341"/>
    <mergeCell ref="A342:B342"/>
    <mergeCell ref="A343:B343"/>
    <mergeCell ref="A344:B344"/>
    <mergeCell ref="A345:B345"/>
    <mergeCell ref="A346:B346"/>
    <mergeCell ref="A329:B329"/>
    <mergeCell ref="A330:B330"/>
    <mergeCell ref="A331:B331"/>
    <mergeCell ref="A332:B332"/>
    <mergeCell ref="A333:B333"/>
    <mergeCell ref="A334:B334"/>
    <mergeCell ref="A335:B335"/>
    <mergeCell ref="A336:B336"/>
    <mergeCell ref="A337:B337"/>
    <mergeCell ref="A313:B313"/>
    <mergeCell ref="A314:B314"/>
    <mergeCell ref="A315:B315"/>
    <mergeCell ref="A322:D322"/>
    <mergeCell ref="A324:B324"/>
    <mergeCell ref="A325:B325"/>
    <mergeCell ref="A326:B326"/>
    <mergeCell ref="A327:B327"/>
    <mergeCell ref="A328:B328"/>
    <mergeCell ref="A303:D303"/>
    <mergeCell ref="A305:B305"/>
    <mergeCell ref="A306:B306"/>
    <mergeCell ref="A307:B307"/>
    <mergeCell ref="A308:B308"/>
    <mergeCell ref="A309:B309"/>
    <mergeCell ref="A310:B310"/>
    <mergeCell ref="A311:B311"/>
    <mergeCell ref="A312:B312"/>
    <mergeCell ref="A265:B265"/>
    <mergeCell ref="A266:B266"/>
    <mergeCell ref="A267:B267"/>
    <mergeCell ref="A268:B268"/>
    <mergeCell ref="A281:E281"/>
    <mergeCell ref="B283:C283"/>
    <mergeCell ref="D283:E283"/>
    <mergeCell ref="B285:E285"/>
    <mergeCell ref="B293:E293"/>
    <mergeCell ref="A253:B253"/>
    <mergeCell ref="A254:B254"/>
    <mergeCell ref="A255:B255"/>
    <mergeCell ref="A256:B256"/>
    <mergeCell ref="A257:B257"/>
    <mergeCell ref="A258:B258"/>
    <mergeCell ref="A259:B259"/>
    <mergeCell ref="A260:B260"/>
    <mergeCell ref="A263:D263"/>
    <mergeCell ref="A233:B233"/>
    <mergeCell ref="A234:B234"/>
    <mergeCell ref="A244:C244"/>
    <mergeCell ref="A247:B247"/>
    <mergeCell ref="A248:B248"/>
    <mergeCell ref="A249:B249"/>
    <mergeCell ref="A250:B250"/>
    <mergeCell ref="A251:B251"/>
    <mergeCell ref="A252:B252"/>
    <mergeCell ref="A224:B224"/>
    <mergeCell ref="A225:B225"/>
    <mergeCell ref="A226:B226"/>
    <mergeCell ref="A227:B227"/>
    <mergeCell ref="A228:B228"/>
    <mergeCell ref="A229:B229"/>
    <mergeCell ref="A230:B230"/>
    <mergeCell ref="A231:B231"/>
    <mergeCell ref="A232:B232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B190:D190"/>
    <mergeCell ref="B191:D191"/>
    <mergeCell ref="B192:D192"/>
    <mergeCell ref="B193:D193"/>
    <mergeCell ref="A194:D194"/>
    <mergeCell ref="A201:G201"/>
    <mergeCell ref="A203:B203"/>
    <mergeCell ref="A204:B204"/>
    <mergeCell ref="A205:B205"/>
    <mergeCell ref="A167:I167"/>
    <mergeCell ref="A169:B169"/>
    <mergeCell ref="A176:B176"/>
    <mergeCell ref="A185:I185"/>
    <mergeCell ref="A187:D188"/>
    <mergeCell ref="E187:E188"/>
    <mergeCell ref="F187:H187"/>
    <mergeCell ref="I187:I188"/>
    <mergeCell ref="B189:D189"/>
    <mergeCell ref="A137:C137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12:C112"/>
    <mergeCell ref="A119:G119"/>
    <mergeCell ref="A120:C120"/>
    <mergeCell ref="A121:A122"/>
    <mergeCell ref="B121:F121"/>
    <mergeCell ref="G121:I121"/>
    <mergeCell ref="A129:C129"/>
    <mergeCell ref="A130:C130"/>
    <mergeCell ref="A136:D136"/>
    <mergeCell ref="A67:B67"/>
    <mergeCell ref="A68:B68"/>
    <mergeCell ref="A69:B69"/>
    <mergeCell ref="A70:B70"/>
    <mergeCell ref="A71:C71"/>
    <mergeCell ref="A72:B72"/>
    <mergeCell ref="A73:B73"/>
    <mergeCell ref="A88:E88"/>
    <mergeCell ref="A111:C111"/>
    <mergeCell ref="A58:B58"/>
    <mergeCell ref="A59:B59"/>
    <mergeCell ref="A60:B60"/>
    <mergeCell ref="A61:B61"/>
    <mergeCell ref="A62:B62"/>
    <mergeCell ref="A63:B63"/>
    <mergeCell ref="A64:B64"/>
    <mergeCell ref="A65:B65"/>
    <mergeCell ref="A66:C66"/>
    <mergeCell ref="A49:B49"/>
    <mergeCell ref="A50:B50"/>
    <mergeCell ref="A51:B51"/>
    <mergeCell ref="A52:B52"/>
    <mergeCell ref="A53:B53"/>
    <mergeCell ref="A54:B54"/>
    <mergeCell ref="A55:B55"/>
    <mergeCell ref="A56:B56"/>
    <mergeCell ref="A57:C57"/>
    <mergeCell ref="A10:I10"/>
    <mergeCell ref="A20:I20"/>
    <mergeCell ref="A30:I30"/>
    <mergeCell ref="A35:I35"/>
    <mergeCell ref="A45:B45"/>
    <mergeCell ref="C45:C47"/>
    <mergeCell ref="A46:B46"/>
    <mergeCell ref="A47:B47"/>
    <mergeCell ref="A48:C48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F8:F9"/>
    <mergeCell ref="G8:G9"/>
    <mergeCell ref="H8:H9"/>
    <mergeCell ref="I8:I9"/>
  </mergeCells>
  <pageMargins left="0.31496062992125984" right="0.31496062992125984" top="0.86614173228346458" bottom="0.74803149606299213" header="0.31496062992125984" footer="0.31496062992125984"/>
  <pageSetup paperSize="9" scale="77" orientation="landscape" r:id="rId17"/>
  <headerFooter>
    <oddHeader>&amp;C&amp;"Times New Roman,Normalny"Zespół Szkół Stenotypii i Języków Obcych, ul. Ogrodowa 16, 00-896 Warszawa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ZSSJO</vt:lpstr>
    </vt:vector>
  </TitlesOfParts>
  <Company>UMstW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atyrakowska</dc:creator>
  <cp:lastModifiedBy>Monika Chrzanowska</cp:lastModifiedBy>
  <cp:lastPrinted>2020-05-28T12:18:33Z</cp:lastPrinted>
  <dcterms:created xsi:type="dcterms:W3CDTF">2005-12-16T09:59:57Z</dcterms:created>
  <dcterms:modified xsi:type="dcterms:W3CDTF">2020-05-28T12:50:35Z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Załaczniki nr 1 - 49.xls</vt:lpwstr>
  </property>
</Properties>
</file>