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BIORCZY\"/>
    </mc:Choice>
  </mc:AlternateContent>
  <bookViews>
    <workbookView xWindow="0" yWindow="0" windowWidth="24000" windowHeight="9435"/>
  </bookViews>
  <sheets>
    <sheet name="Załącznik 21 (2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6" i="1" l="1"/>
  <c r="F660" i="1"/>
  <c r="F666" i="1" s="1"/>
  <c r="E660" i="1"/>
  <c r="E666" i="1" s="1"/>
  <c r="D660" i="1"/>
  <c r="D666" i="1" s="1"/>
  <c r="F640" i="1"/>
  <c r="E640" i="1"/>
  <c r="F637" i="1"/>
  <c r="F649" i="1" s="1"/>
  <c r="E637" i="1"/>
  <c r="E649" i="1" s="1"/>
  <c r="F623" i="1"/>
  <c r="E623" i="1"/>
  <c r="F620" i="1"/>
  <c r="F631" i="1" s="1"/>
  <c r="E620" i="1"/>
  <c r="E631" i="1" s="1"/>
  <c r="F607" i="1"/>
  <c r="E607" i="1"/>
  <c r="F602" i="1"/>
  <c r="F600" i="1" s="1"/>
  <c r="F613" i="1" s="1"/>
  <c r="E602" i="1"/>
  <c r="E600" i="1" s="1"/>
  <c r="E613" i="1" s="1"/>
  <c r="F583" i="1"/>
  <c r="E583" i="1"/>
  <c r="F578" i="1"/>
  <c r="F594" i="1" s="1"/>
  <c r="E578" i="1"/>
  <c r="E594" i="1" s="1"/>
  <c r="D572" i="1"/>
  <c r="C572" i="1"/>
  <c r="F541" i="1"/>
  <c r="E541" i="1"/>
  <c r="F538" i="1"/>
  <c r="E538" i="1"/>
  <c r="F535" i="1"/>
  <c r="E535" i="1"/>
  <c r="F527" i="1"/>
  <c r="F526" i="1" s="1"/>
  <c r="E527" i="1"/>
  <c r="E526" i="1" s="1"/>
  <c r="F513" i="1"/>
  <c r="F556" i="1" s="1"/>
  <c r="E513" i="1"/>
  <c r="E556" i="1" s="1"/>
  <c r="C488" i="1"/>
  <c r="B488" i="1"/>
  <c r="C483" i="1"/>
  <c r="C482" i="1" s="1"/>
  <c r="B483" i="1"/>
  <c r="B482" i="1" s="1"/>
  <c r="C477" i="1"/>
  <c r="B477" i="1"/>
  <c r="C472" i="1"/>
  <c r="B472" i="1"/>
  <c r="C471" i="1"/>
  <c r="B471" i="1"/>
  <c r="C442" i="1"/>
  <c r="E433" i="1"/>
  <c r="D433" i="1"/>
  <c r="C433" i="1"/>
  <c r="B433" i="1"/>
  <c r="D417" i="1"/>
  <c r="D416" i="1" s="1"/>
  <c r="D425" i="1" s="1"/>
  <c r="C417" i="1"/>
  <c r="C416" i="1"/>
  <c r="C425" i="1" s="1"/>
  <c r="I407" i="1"/>
  <c r="I406" i="1"/>
  <c r="I405" i="1"/>
  <c r="I404" i="1"/>
  <c r="I403" i="1"/>
  <c r="I402" i="1" s="1"/>
  <c r="H402" i="1"/>
  <c r="G402" i="1"/>
  <c r="F402" i="1"/>
  <c r="E402" i="1"/>
  <c r="D402" i="1"/>
  <c r="C402" i="1"/>
  <c r="B402" i="1"/>
  <c r="I401" i="1"/>
  <c r="I400" i="1"/>
  <c r="I399" i="1"/>
  <c r="I398" i="1" s="1"/>
  <c r="H398" i="1"/>
  <c r="H408" i="1" s="1"/>
  <c r="G398" i="1"/>
  <c r="G408" i="1" s="1"/>
  <c r="F398" i="1"/>
  <c r="F408" i="1" s="1"/>
  <c r="E398" i="1"/>
  <c r="E408" i="1" s="1"/>
  <c r="D398" i="1"/>
  <c r="D408" i="1" s="1"/>
  <c r="C398" i="1"/>
  <c r="C408" i="1" s="1"/>
  <c r="B398" i="1"/>
  <c r="B408" i="1" s="1"/>
  <c r="I397" i="1"/>
  <c r="D378" i="1"/>
  <c r="C378" i="1"/>
  <c r="D366" i="1"/>
  <c r="C366" i="1"/>
  <c r="D358" i="1"/>
  <c r="D371" i="1" s="1"/>
  <c r="C358" i="1"/>
  <c r="C371" i="1" s="1"/>
  <c r="D339" i="1"/>
  <c r="C339" i="1"/>
  <c r="D328" i="1"/>
  <c r="D350" i="1" s="1"/>
  <c r="C328" i="1"/>
  <c r="C350" i="1" s="1"/>
  <c r="D319" i="1"/>
  <c r="D298" i="1"/>
  <c r="C298" i="1"/>
  <c r="C319" i="1" s="1"/>
  <c r="D286" i="1"/>
  <c r="C286" i="1"/>
  <c r="E267" i="1"/>
  <c r="E270" i="1" s="1"/>
  <c r="D267" i="1"/>
  <c r="D270" i="1" s="1"/>
  <c r="C267" i="1"/>
  <c r="C270" i="1" s="1"/>
  <c r="B267" i="1"/>
  <c r="B270" i="1" s="1"/>
  <c r="E259" i="1"/>
  <c r="E262" i="1" s="1"/>
  <c r="D259" i="1"/>
  <c r="D262" i="1" s="1"/>
  <c r="C259" i="1"/>
  <c r="C262" i="1" s="1"/>
  <c r="B259" i="1"/>
  <c r="B262" i="1" s="1"/>
  <c r="D245" i="1"/>
  <c r="C245" i="1"/>
  <c r="D233" i="1"/>
  <c r="C233" i="1"/>
  <c r="D229" i="1"/>
  <c r="D237" i="1" s="1"/>
  <c r="C229" i="1"/>
  <c r="C237" i="1" s="1"/>
  <c r="D225" i="1"/>
  <c r="C225" i="1"/>
  <c r="C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 s="1"/>
  <c r="F198" i="1"/>
  <c r="F219" i="1" s="1"/>
  <c r="E198" i="1"/>
  <c r="E219" i="1" s="1"/>
  <c r="D198" i="1"/>
  <c r="D219" i="1" s="1"/>
  <c r="C198" i="1"/>
  <c r="G197" i="1"/>
  <c r="G196" i="1"/>
  <c r="G195" i="1"/>
  <c r="G194" i="1"/>
  <c r="G193" i="1"/>
  <c r="G192" i="1"/>
  <c r="G191" i="1"/>
  <c r="G219" i="1" s="1"/>
  <c r="G190" i="1"/>
  <c r="G189" i="1"/>
  <c r="H181" i="1"/>
  <c r="G181" i="1"/>
  <c r="F181" i="1"/>
  <c r="E181" i="1"/>
  <c r="I180" i="1"/>
  <c r="I179" i="1"/>
  <c r="I178" i="1"/>
  <c r="I177" i="1"/>
  <c r="I176" i="1"/>
  <c r="I181" i="1" s="1"/>
  <c r="G169" i="1"/>
  <c r="F169" i="1"/>
  <c r="E169" i="1"/>
  <c r="G162" i="1"/>
  <c r="F162" i="1"/>
  <c r="E162" i="1"/>
  <c r="D130" i="1"/>
  <c r="C130" i="1"/>
  <c r="I117" i="1"/>
  <c r="H117" i="1"/>
  <c r="G117" i="1"/>
  <c r="F117" i="1"/>
  <c r="E117" i="1"/>
  <c r="D117" i="1"/>
  <c r="C117" i="1"/>
  <c r="B117" i="1"/>
  <c r="D94" i="1"/>
  <c r="C94" i="1"/>
  <c r="B94" i="1"/>
  <c r="E93" i="1"/>
  <c r="E92" i="1"/>
  <c r="E91" i="1"/>
  <c r="E94" i="1" s="1"/>
  <c r="E88" i="1"/>
  <c r="E85" i="1" s="1"/>
  <c r="E87" i="1"/>
  <c r="E86" i="1"/>
  <c r="D85" i="1"/>
  <c r="C85" i="1"/>
  <c r="B85" i="1"/>
  <c r="E84" i="1"/>
  <c r="E83" i="1"/>
  <c r="E82" i="1" s="1"/>
  <c r="D82" i="1"/>
  <c r="D89" i="1" s="1"/>
  <c r="C82" i="1"/>
  <c r="C89" i="1" s="1"/>
  <c r="B82" i="1"/>
  <c r="B89" i="1" s="1"/>
  <c r="E81" i="1"/>
  <c r="C68" i="1"/>
  <c r="C66" i="1"/>
  <c r="C58" i="1"/>
  <c r="C55" i="1"/>
  <c r="C61" i="1" s="1"/>
  <c r="C52" i="1"/>
  <c r="C69" i="1" s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I29" i="1" l="1"/>
  <c r="I19" i="1"/>
  <c r="I37" i="1" s="1"/>
  <c r="E37" i="1"/>
  <c r="E89" i="1"/>
  <c r="I408" i="1"/>
</calcChain>
</file>

<file path=xl/sharedStrings.xml><?xml version="1.0" encoding="utf-8"?>
<sst xmlns="http://schemas.openxmlformats.org/spreadsheetml/2006/main" count="648" uniqueCount="435">
  <si>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</si>
  <si>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</si>
  <si>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</si>
  <si>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</si>
  <si>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</si>
  <si>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</si>
  <si>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</si>
  <si>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</si>
  <si>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</si>
  <si>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</si>
  <si>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</si>
  <si>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</si>
  <si>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</si>
  <si>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</si>
  <si>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</si>
  <si>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</si>
  <si>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</si>
  <si>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</si>
  <si>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</si>
  <si>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</si>
  <si>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</si>
  <si>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</si>
  <si>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</si>
  <si>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</si>
  <si>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</si>
  <si>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</si>
  <si>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</si>
  <si>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</si>
  <si>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</si>
  <si>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</si>
  <si>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</si>
  <si>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</si>
  <si>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</si>
  <si>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</si>
  <si>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</si>
  <si>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</si>
  <si>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</si>
  <si>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</si>
  <si>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</si>
  <si>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</si>
  <si>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</si>
  <si>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</si>
  <si>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</si>
  <si>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</si>
  <si>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</si>
  <si>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</si>
  <si>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</si>
  <si>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</si>
  <si>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</si>
  <si>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</si>
  <si>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</si>
  <si>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</si>
  <si>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</si>
  <si>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</si>
  <si>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</si>
  <si>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</si>
  <si>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</si>
  <si>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</si>
  <si>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</si>
  <si>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</si>
  <si>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</si>
  <si>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</si>
  <si>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</si>
  <si>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</si>
  <si>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</si>
  <si>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</si>
  <si>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</si>
  <si>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</si>
  <si>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</si>
  <si>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</si>
  <si>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</si>
  <si>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</si>
  <si>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</si>
  <si>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</si>
  <si>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</si>
  <si>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</si>
  <si>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</si>
  <si>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</si>
  <si>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</si>
  <si>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</si>
  <si>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</si>
  <si>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</si>
  <si>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</si>
  <si>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</si>
  <si>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</si>
  <si>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</si>
  <si>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</si>
  <si>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</si>
  <si>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</si>
  <si>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</si>
  <si>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</si>
  <si>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</si>
  <si>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</si>
  <si>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</si>
  <si>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</si>
  <si>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</si>
  <si>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</si>
  <si>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</si>
  <si>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</si>
  <si>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</si>
  <si>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</si>
  <si>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</si>
  <si>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</si>
  <si>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</si>
  <si>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</si>
  <si>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</si>
  <si>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</si>
  <si>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</si>
  <si>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</si>
  <si>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</si>
  <si>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</si>
  <si>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</si>
  <si>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</si>
  <si>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</si>
  <si>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</si>
  <si>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</si>
  <si>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</si>
  <si>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</si>
  <si>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r>
      <t>Inne rezerwy</t>
    </r>
    <r>
      <rPr>
        <b/>
        <sz val="10"/>
        <color indexed="8"/>
        <rFont val="Times New Roman"/>
        <family val="1"/>
        <charset val="238"/>
      </rPr>
      <t>:</t>
    </r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</si>
  <si>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</si>
  <si>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</si>
  <si>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</si>
  <si>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</si>
  <si>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</si>
  <si>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</si>
  <si>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</si>
  <si>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</si>
  <si>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</si>
  <si>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</si>
  <si>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</si>
  <si>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</si>
  <si>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</si>
  <si>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</si>
  <si>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</si>
  <si>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</si>
  <si>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</si>
  <si>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</si>
  <si>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</si>
  <si>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</si>
  <si>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</si>
  <si>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</si>
  <si>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</si>
  <si>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</si>
  <si>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</si>
  <si>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</si>
  <si>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</si>
  <si>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</si>
  <si>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</si>
  <si>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</si>
  <si>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</si>
  <si>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</si>
  <si>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</si>
  <si>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</si>
  <si>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</si>
  <si>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</si>
  <si>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</si>
  <si>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</si>
  <si>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</si>
  <si>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</si>
  <si>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</si>
  <si>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</si>
  <si>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</si>
  <si>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</si>
  <si>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</si>
  <si>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</si>
  <si>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</si>
  <si>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</si>
  <si>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</si>
  <si>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</si>
  <si>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</si>
  <si>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</si>
  <si>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</si>
  <si>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</si>
  <si>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</si>
  <si>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</si>
  <si>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</si>
  <si>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</si>
  <si>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</si>
  <si>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</si>
  <si>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</si>
  <si>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</si>
  <si>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</si>
  <si>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</si>
  <si>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</si>
  <si>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</si>
  <si>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</si>
  <si>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r>
      <t>Inne sprawy sporne</t>
    </r>
    <r>
      <rPr>
        <b/>
        <sz val="10"/>
        <color indexed="8"/>
        <rFont val="Times New Roman"/>
        <family val="1"/>
        <charset val="238"/>
      </rPr>
      <t>:</t>
    </r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</si>
  <si>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</si>
  <si>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</si>
  <si>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</si>
  <si>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</si>
  <si>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</si>
  <si>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</si>
  <si>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</si>
  <si>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</si>
  <si>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</si>
  <si>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</si>
  <si>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</si>
  <si>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</si>
  <si>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</si>
  <si>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</si>
  <si>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</si>
  <si>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</si>
  <si>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</si>
  <si>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</si>
  <si>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</si>
  <si>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</si>
  <si>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</si>
  <si>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</si>
  <si>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</si>
  <si>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</si>
  <si>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</si>
  <si>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</si>
  <si>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</si>
  <si>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</si>
  <si>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</si>
  <si>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</si>
  <si>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</si>
  <si>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</si>
  <si>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</si>
  <si>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</si>
  <si>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</si>
  <si>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</si>
  <si>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</si>
  <si>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</si>
  <si>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</si>
  <si>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</si>
  <si>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</si>
  <si>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</si>
  <si>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</si>
  <si>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</si>
  <si>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</si>
  <si>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</si>
  <si>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</si>
  <si>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</si>
  <si>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</si>
  <si>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</si>
  <si>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</si>
  <si>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</si>
  <si>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</si>
  <si>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</si>
  <si>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</si>
  <si>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</si>
  <si>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</si>
  <si>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</si>
  <si>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</si>
  <si>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</si>
  <si>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</si>
  <si>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</si>
  <si>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</si>
  <si>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</si>
  <si>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</si>
  <si>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</si>
  <si>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</si>
  <si>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</si>
  <si>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</si>
  <si>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</si>
  <si>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</si>
  <si>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</si>
  <si>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</si>
  <si>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</si>
  <si>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</si>
  <si>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</si>
  <si>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</si>
  <si>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</si>
  <si>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</si>
  <si>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</si>
  <si>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</si>
  <si>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</si>
  <si>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</si>
  <si>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</si>
  <si>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</si>
  <si>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</si>
  <si>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</si>
  <si>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</si>
  <si>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</si>
  <si>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</si>
  <si>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</si>
  <si>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</si>
  <si>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</si>
  <si>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</si>
  <si>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</si>
  <si>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</si>
  <si>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</si>
  <si>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</si>
  <si>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</si>
  <si>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</si>
  <si>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</si>
  <si>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</si>
  <si>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</si>
  <si>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</si>
  <si>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</si>
  <si>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</si>
  <si>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</si>
  <si>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</si>
  <si>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</si>
  <si>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</si>
  <si>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</si>
  <si>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</si>
  <si>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</si>
  <si>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</si>
  <si>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</si>
  <si>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</si>
  <si>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</si>
  <si>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</si>
  <si>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</si>
  <si>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</si>
  <si>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</si>
  <si>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</si>
  <si>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</si>
  <si>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</si>
  <si>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</si>
  <si>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</si>
  <si>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</si>
  <si>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</si>
  <si>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</si>
  <si>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</si>
  <si>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</si>
  <si>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</si>
  <si>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</si>
  <si>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</si>
  <si>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</si>
  <si>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</si>
  <si>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</si>
  <si>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</si>
  <si>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</si>
  <si>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</si>
  <si>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</si>
  <si>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</si>
  <si>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</si>
  <si>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</si>
  <si>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</si>
  <si>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</si>
  <si>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</si>
  <si>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</si>
  <si>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</si>
  <si>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</si>
  <si>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</si>
  <si>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</si>
  <si>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</si>
  <si>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</si>
  <si>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</si>
  <si>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</si>
  <si>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</si>
  <si>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</si>
  <si>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</si>
  <si>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</si>
  <si>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</si>
  <si>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</si>
  <si>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</si>
  <si>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</si>
  <si>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</si>
  <si>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</si>
  <si>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</si>
  <si>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</si>
  <si>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</si>
  <si>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</si>
  <si>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</si>
  <si>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</si>
  <si>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</si>
  <si>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</si>
  <si>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</si>
  <si>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</si>
  <si>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</si>
  <si>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</si>
  <si>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</si>
  <si>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</si>
  <si>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</si>
  <si>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</si>
  <si>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</si>
  <si>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</si>
  <si>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</si>
  <si>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</si>
  <si>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</si>
  <si>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</si>
  <si>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</si>
  <si>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</si>
  <si>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</si>
  <si>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</si>
  <si>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</si>
  <si>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</si>
  <si>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</si>
  <si>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</si>
  <si>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</si>
  <si>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</si>
  <si>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</si>
  <si>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</si>
  <si>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</si>
  <si>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</si>
  <si>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</si>
  <si>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</si>
  <si>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</si>
  <si>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</si>
  <si>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</si>
  <si>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</si>
  <si>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</si>
  <si>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</si>
  <si>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</si>
  <si>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</si>
  <si>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</si>
  <si>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</si>
  <si>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</si>
  <si>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</si>
  <si>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</si>
  <si>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</si>
  <si>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</si>
  <si>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</si>
  <si>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……..</t>
  </si>
  <si>
    <t>Miejskie Przedsiebiorstwo Wodociągów i Kanalizacji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</si>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</sst>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5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5" fillId="0" borderId="0"/>
  </cellStyleXfs>
  <cellXfs count="925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Border="1"/>
    <xf numFmtId="0" fontId="12" fillId="0" borderId="17" xfId="0" applyFont="1" applyBorder="1"/>
    <xf numFmtId="0" fontId="12" fillId="0" borderId="18" xfId="0" applyFont="1" applyBorder="1"/>
    <xf numFmtId="0" fontId="12" fillId="0" borderId="19" xfId="0" applyFont="1" applyBorder="1"/>
    <xf numFmtId="0" fontId="0" fillId="0" borderId="0" xfId="0" applyAlignment="1">
      <alignment vertical="center"/>
    </xf>
    <xf numFmtId="0" fontId="10" fillId="0" borderId="20" xfId="0" applyFont="1" applyBorder="1"/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/>
    <xf numFmtId="2" fontId="13" fillId="0" borderId="21" xfId="0" applyNumberFormat="1" applyFont="1" applyBorder="1" applyAlignment="1">
      <alignment horizontal="right"/>
    </xf>
    <xf numFmtId="4" fontId="13" fillId="0" borderId="21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>
      <alignment horizontal="right"/>
    </xf>
    <xf numFmtId="2" fontId="13" fillId="0" borderId="23" xfId="0" applyNumberFormat="1" applyFont="1" applyBorder="1" applyAlignment="1">
      <alignment horizontal="right"/>
    </xf>
    <xf numFmtId="0" fontId="10" fillId="0" borderId="16" xfId="0" applyFont="1" applyBorder="1"/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4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15" fillId="3" borderId="6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4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4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4" xfId="0" applyNumberFormat="1" applyFont="1" applyBorder="1" applyAlignment="1">
      <alignment horizontal="right"/>
    </xf>
    <xf numFmtId="2" fontId="17" fillId="0" borderId="34" xfId="0" applyNumberFormat="1" applyFont="1" applyBorder="1" applyAlignment="1">
      <alignment horizontal="right"/>
    </xf>
    <xf numFmtId="0" fontId="17" fillId="0" borderId="35" xfId="0" applyFont="1" applyBorder="1"/>
    <xf numFmtId="0" fontId="17" fillId="0" borderId="36" xfId="0" applyFont="1" applyBorder="1"/>
    <xf numFmtId="4" fontId="17" fillId="0" borderId="37" xfId="0" applyNumberFormat="1" applyFont="1" applyBorder="1" applyAlignment="1">
      <alignment horizontal="right"/>
    </xf>
    <xf numFmtId="0" fontId="15" fillId="4" borderId="38" xfId="0" applyFont="1" applyFill="1" applyBorder="1"/>
    <xf numFmtId="0" fontId="15" fillId="4" borderId="39" xfId="0" applyFont="1" applyFill="1" applyBorder="1"/>
    <xf numFmtId="4" fontId="15" fillId="4" borderId="33" xfId="0" applyNumberFormat="1" applyFont="1" applyFill="1" applyBorder="1" applyAlignment="1">
      <alignment horizontal="right"/>
    </xf>
    <xf numFmtId="4" fontId="18" fillId="0" borderId="40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4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4" xfId="0" applyNumberFormat="1" applyFont="1" applyFill="1" applyBorder="1" applyAlignment="1">
      <alignment horizontal="right"/>
    </xf>
    <xf numFmtId="0" fontId="15" fillId="3" borderId="41" xfId="0" applyFont="1" applyFill="1" applyBorder="1"/>
    <xf numFmtId="0" fontId="15" fillId="3" borderId="42" xfId="0" applyFont="1" applyFill="1" applyBorder="1"/>
    <xf numFmtId="4" fontId="15" fillId="3" borderId="4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4" xfId="4" applyFont="1" applyFill="1" applyBorder="1" applyAlignment="1" applyProtection="1">
      <alignment horizontal="center" vertical="center" wrapText="1"/>
    </xf>
    <xf numFmtId="4" fontId="22" fillId="2" borderId="44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1" xfId="4" applyFont="1" applyFill="1" applyBorder="1" applyAlignment="1" applyProtection="1">
      <alignment horizontal="center" vertical="center"/>
    </xf>
    <xf numFmtId="4" fontId="22" fillId="0" borderId="31" xfId="4" applyNumberFormat="1" applyFont="1" applyFill="1" applyBorder="1" applyAlignment="1" applyProtection="1">
      <alignment horizontal="center" vertical="center" wrapText="1"/>
    </xf>
    <xf numFmtId="0" fontId="22" fillId="0" borderId="30" xfId="4" applyFont="1" applyFill="1" applyBorder="1" applyAlignment="1" applyProtection="1">
      <alignment horizontal="center" vertical="center" wrapText="1"/>
    </xf>
    <xf numFmtId="0" fontId="22" fillId="2" borderId="45" xfId="4" applyFont="1" applyFill="1" applyBorder="1" applyAlignment="1" applyProtection="1">
      <alignment vertical="center" wrapText="1"/>
    </xf>
    <xf numFmtId="4" fontId="22" fillId="2" borderId="45" xfId="4" applyNumberFormat="1" applyFont="1" applyFill="1" applyBorder="1" applyAlignment="1" applyProtection="1">
      <alignment vertical="center"/>
    </xf>
    <xf numFmtId="4" fontId="22" fillId="2" borderId="46" xfId="4" applyNumberFormat="1" applyFont="1" applyFill="1" applyBorder="1" applyAlignment="1" applyProtection="1">
      <alignment vertical="center"/>
    </xf>
    <xf numFmtId="0" fontId="22" fillId="0" borderId="47" xfId="4" applyFont="1" applyFill="1" applyBorder="1" applyAlignment="1" applyProtection="1">
      <alignment vertical="center" wrapText="1"/>
    </xf>
    <xf numFmtId="4" fontId="22" fillId="0" borderId="47" xfId="4" applyNumberFormat="1" applyFont="1" applyFill="1" applyBorder="1" applyAlignment="1" applyProtection="1">
      <alignment vertical="center"/>
    </xf>
    <xf numFmtId="4" fontId="22" fillId="0" borderId="48" xfId="4" applyNumberFormat="1" applyFont="1" applyFill="1" applyBorder="1" applyAlignment="1" applyProtection="1">
      <alignment vertical="center"/>
    </xf>
    <xf numFmtId="0" fontId="21" fillId="0" borderId="49" xfId="4" applyFont="1" applyFill="1" applyBorder="1" applyAlignment="1" applyProtection="1">
      <alignment vertical="center" wrapText="1"/>
    </xf>
    <xf numFmtId="4" fontId="21" fillId="0" borderId="49" xfId="4" applyNumberFormat="1" applyFont="1" applyFill="1" applyBorder="1" applyAlignment="1" applyProtection="1">
      <alignment vertical="center"/>
      <protection locked="0"/>
    </xf>
    <xf numFmtId="4" fontId="21" fillId="0" borderId="50" xfId="4" applyNumberFormat="1" applyFont="1" applyFill="1" applyBorder="1" applyAlignment="1" applyProtection="1">
      <alignment vertical="center"/>
    </xf>
    <xf numFmtId="0" fontId="21" fillId="0" borderId="49" xfId="4" quotePrefix="1" applyFont="1" applyFill="1" applyBorder="1" applyAlignment="1" applyProtection="1">
      <alignment vertical="center" wrapText="1"/>
      <protection locked="0"/>
    </xf>
    <xf numFmtId="0" fontId="22" fillId="2" borderId="51" xfId="4" applyFont="1" applyFill="1" applyBorder="1" applyAlignment="1" applyProtection="1">
      <alignment vertical="center" wrapText="1"/>
    </xf>
    <xf numFmtId="4" fontId="22" fillId="2" borderId="51" xfId="4" applyNumberFormat="1" applyFont="1" applyFill="1" applyBorder="1" applyAlignment="1" applyProtection="1">
      <alignment vertical="center"/>
    </xf>
    <xf numFmtId="4" fontId="22" fillId="2" borderId="52" xfId="4" applyNumberFormat="1" applyFont="1" applyFill="1" applyBorder="1" applyAlignment="1" applyProtection="1">
      <alignment vertical="center"/>
    </xf>
    <xf numFmtId="0" fontId="22" fillId="0" borderId="29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30" xfId="4" applyFont="1" applyFill="1" applyBorder="1" applyAlignment="1" applyProtection="1">
      <alignment vertical="center"/>
    </xf>
    <xf numFmtId="4" fontId="23" fillId="0" borderId="47" xfId="4" applyNumberFormat="1" applyFont="1" applyFill="1" applyBorder="1" applyAlignment="1" applyProtection="1">
      <alignment vertical="center"/>
    </xf>
    <xf numFmtId="0" fontId="24" fillId="0" borderId="0" xfId="0" applyFont="1" applyAlignment="1">
      <alignment horizontal="left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0" fillId="3" borderId="53" xfId="0" applyFont="1" applyFill="1" applyBorder="1" applyAlignment="1">
      <alignment horizontal="center" wrapText="1"/>
    </xf>
    <xf numFmtId="0" fontId="10" fillId="3" borderId="54" xfId="0" applyFont="1" applyFill="1" applyBorder="1" applyAlignment="1">
      <alignment horizontal="center" wrapText="1"/>
    </xf>
    <xf numFmtId="0" fontId="10" fillId="3" borderId="55" xfId="0" applyFont="1" applyFill="1" applyBorder="1" applyAlignment="1">
      <alignment horizontal="center" wrapText="1"/>
    </xf>
    <xf numFmtId="0" fontId="14" fillId="0" borderId="20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0" fontId="14" fillId="0" borderId="56" xfId="0" applyFont="1" applyBorder="1" applyAlignment="1">
      <alignment wrapText="1"/>
    </xf>
    <xf numFmtId="0" fontId="14" fillId="0" borderId="23" xfId="0" applyFont="1" applyBorder="1" applyAlignment="1">
      <alignment wrapText="1"/>
    </xf>
    <xf numFmtId="0" fontId="14" fillId="0" borderId="57" xfId="0" applyFont="1" applyFill="1" applyBorder="1" applyAlignment="1">
      <alignment wrapText="1"/>
    </xf>
    <xf numFmtId="0" fontId="14" fillId="0" borderId="58" xfId="0" applyFont="1" applyBorder="1" applyAlignment="1">
      <alignment wrapText="1"/>
    </xf>
    <xf numFmtId="4" fontId="14" fillId="0" borderId="59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2" fontId="14" fillId="0" borderId="60" xfId="0" applyNumberFormat="1" applyFont="1" applyFill="1" applyBorder="1" applyAlignment="1">
      <alignment horizontal="right"/>
    </xf>
    <xf numFmtId="0" fontId="0" fillId="0" borderId="0" xfId="0" applyAlignment="1"/>
    <xf numFmtId="0" fontId="10" fillId="3" borderId="28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3" borderId="46" xfId="0" applyFont="1" applyFill="1" applyBorder="1" applyAlignment="1">
      <alignment horizontal="center" wrapText="1"/>
    </xf>
    <xf numFmtId="0" fontId="0" fillId="0" borderId="63" xfId="0" applyBorder="1" applyAlignment="1">
      <alignment horizontal="center" wrapText="1"/>
    </xf>
    <xf numFmtId="0" fontId="10" fillId="3" borderId="64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0" fillId="3" borderId="65" xfId="0" applyFont="1" applyFill="1" applyBorder="1" applyAlignment="1">
      <alignment horizontal="center" wrapText="1"/>
    </xf>
    <xf numFmtId="0" fontId="10" fillId="3" borderId="66" xfId="0" applyFont="1" applyFill="1" applyBorder="1" applyAlignment="1">
      <alignment horizontal="center" wrapText="1"/>
    </xf>
    <xf numFmtId="0" fontId="10" fillId="3" borderId="67" xfId="0" applyFont="1" applyFill="1" applyBorder="1" applyAlignment="1">
      <alignment horizontal="center" wrapText="1"/>
    </xf>
    <xf numFmtId="0" fontId="10" fillId="0" borderId="47" xfId="0" applyFont="1" applyBorder="1" applyAlignment="1">
      <alignment wrapText="1"/>
    </xf>
    <xf numFmtId="4" fontId="10" fillId="0" borderId="64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8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10" fillId="0" borderId="48" xfId="0" applyNumberFormat="1" applyFont="1" applyBorder="1" applyAlignment="1">
      <alignment horizontal="right"/>
    </xf>
    <xf numFmtId="0" fontId="26" fillId="0" borderId="47" xfId="0" applyFont="1" applyFill="1" applyBorder="1" applyAlignment="1">
      <alignment vertical="center" wrapText="1"/>
    </xf>
    <xf numFmtId="2" fontId="14" fillId="0" borderId="64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48" xfId="0" applyNumberFormat="1" applyFont="1" applyBorder="1" applyAlignment="1">
      <alignment wrapText="1"/>
    </xf>
    <xf numFmtId="0" fontId="26" fillId="0" borderId="69" xfId="0" applyFont="1" applyFill="1" applyBorder="1" applyAlignment="1">
      <alignment vertical="center" wrapText="1"/>
    </xf>
    <xf numFmtId="4" fontId="14" fillId="0" borderId="70" xfId="0" applyNumberFormat="1" applyFont="1" applyBorder="1" applyAlignment="1">
      <alignment horizontal="right"/>
    </xf>
    <xf numFmtId="2" fontId="14" fillId="0" borderId="71" xfId="0" applyNumberFormat="1" applyFont="1" applyBorder="1" applyAlignment="1">
      <alignment horizontal="right"/>
    </xf>
    <xf numFmtId="4" fontId="7" fillId="0" borderId="71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vertical="center"/>
    </xf>
    <xf numFmtId="4" fontId="7" fillId="0" borderId="70" xfId="0" applyNumberFormat="1" applyFont="1" applyBorder="1" applyAlignment="1">
      <alignment vertical="center"/>
    </xf>
    <xf numFmtId="2" fontId="14" fillId="0" borderId="52" xfId="0" applyNumberFormat="1" applyFont="1" applyBorder="1" applyAlignment="1">
      <alignment horizontal="right"/>
    </xf>
    <xf numFmtId="0" fontId="10" fillId="2" borderId="51" xfId="0" applyFont="1" applyFill="1" applyBorder="1" applyAlignment="1">
      <alignment wrapText="1"/>
    </xf>
    <xf numFmtId="4" fontId="15" fillId="2" borderId="72" xfId="0" applyNumberFormat="1" applyFont="1" applyFill="1" applyBorder="1" applyAlignment="1">
      <alignment horizontal="right"/>
    </xf>
    <xf numFmtId="4" fontId="15" fillId="2" borderId="73" xfId="0" applyNumberFormat="1" applyFont="1" applyFill="1" applyBorder="1" applyAlignment="1">
      <alignment horizontal="right"/>
    </xf>
    <xf numFmtId="4" fontId="15" fillId="2" borderId="74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75" xfId="0" applyNumberFormat="1" applyFont="1" applyFill="1" applyBorder="1" applyAlignment="1">
      <alignment horizontal="right"/>
    </xf>
    <xf numFmtId="0" fontId="14" fillId="3" borderId="76" xfId="0" applyFont="1" applyFill="1" applyBorder="1" applyAlignment="1">
      <alignment horizontal="center" wrapText="1"/>
    </xf>
    <xf numFmtId="0" fontId="14" fillId="0" borderId="70" xfId="0" applyFont="1" applyBorder="1" applyAlignment="1">
      <alignment wrapText="1"/>
    </xf>
    <xf numFmtId="4" fontId="14" fillId="0" borderId="71" xfId="0" applyNumberFormat="1" applyFont="1" applyBorder="1" applyAlignment="1">
      <alignment horizontal="right"/>
    </xf>
    <xf numFmtId="4" fontId="14" fillId="0" borderId="77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0" fillId="3" borderId="78" xfId="0" applyFont="1" applyFill="1" applyBorder="1" applyAlignment="1">
      <alignment wrapText="1"/>
    </xf>
    <xf numFmtId="0" fontId="10" fillId="3" borderId="79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80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81" xfId="0" applyFont="1" applyBorder="1" applyAlignment="1">
      <alignment wrapText="1"/>
    </xf>
    <xf numFmtId="0" fontId="14" fillId="0" borderId="82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57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80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4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2" fillId="0" borderId="61" xfId="0" applyNumberFormat="1" applyFont="1" applyFill="1" applyBorder="1" applyAlignment="1">
      <alignment horizontal="left" vertical="center" wrapText="1"/>
    </xf>
    <xf numFmtId="0" fontId="0" fillId="0" borderId="46" xfId="0" applyBorder="1" applyAlignment="1">
      <alignment vertical="center"/>
    </xf>
    <xf numFmtId="4" fontId="33" fillId="0" borderId="45" xfId="0" applyNumberFormat="1" applyFont="1" applyFill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0" borderId="45" xfId="0" applyNumberFormat="1" applyFont="1" applyBorder="1" applyAlignment="1">
      <alignment vertical="center"/>
    </xf>
    <xf numFmtId="4" fontId="33" fillId="0" borderId="46" xfId="0" applyNumberFormat="1" applyFont="1" applyBorder="1" applyAlignment="1">
      <alignment vertical="center"/>
    </xf>
    <xf numFmtId="4" fontId="33" fillId="0" borderId="68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47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4" fillId="0" borderId="68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3" fontId="34" fillId="0" borderId="47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47" xfId="0" applyNumberFormat="1" applyFont="1" applyBorder="1" applyAlignment="1">
      <alignment vertical="center"/>
    </xf>
    <xf numFmtId="4" fontId="34" fillId="0" borderId="48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4" fillId="0" borderId="86" xfId="0" applyNumberFormat="1" applyFont="1" applyBorder="1" applyAlignment="1">
      <alignment vertical="center"/>
    </xf>
    <xf numFmtId="3" fontId="34" fillId="0" borderId="87" xfId="0" applyNumberFormat="1" applyFont="1" applyFill="1" applyBorder="1" applyAlignment="1">
      <alignment vertical="center"/>
    </xf>
    <xf numFmtId="4" fontId="34" fillId="0" borderId="88" xfId="0" applyNumberFormat="1" applyFont="1" applyBorder="1" applyAlignment="1">
      <alignment vertical="center"/>
    </xf>
    <xf numFmtId="4" fontId="34" fillId="0" borderId="87" xfId="0" applyNumberFormat="1" applyFont="1" applyBorder="1" applyAlignment="1">
      <alignment vertical="center"/>
    </xf>
    <xf numFmtId="4" fontId="34" fillId="0" borderId="89" xfId="0" applyNumberFormat="1" applyFont="1" applyBorder="1" applyAlignment="1">
      <alignment vertical="center"/>
    </xf>
    <xf numFmtId="4" fontId="33" fillId="5" borderId="90" xfId="0" applyNumberFormat="1" applyFont="1" applyFill="1" applyBorder="1" applyAlignment="1">
      <alignment vertical="center"/>
    </xf>
    <xf numFmtId="4" fontId="33" fillId="5" borderId="91" xfId="0" applyNumberFormat="1" applyFont="1" applyFill="1" applyBorder="1" applyAlignment="1">
      <alignment vertical="center"/>
    </xf>
    <xf numFmtId="4" fontId="33" fillId="5" borderId="44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left" vertical="center" wrapText="1"/>
    </xf>
    <xf numFmtId="4" fontId="33" fillId="0" borderId="63" xfId="0" applyNumberFormat="1" applyFont="1" applyFill="1" applyBorder="1" applyAlignment="1">
      <alignment vertical="center"/>
    </xf>
    <xf numFmtId="4" fontId="33" fillId="0" borderId="92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67" xfId="0" applyNumberFormat="1" applyFont="1" applyBorder="1" applyAlignment="1">
      <alignment vertical="center"/>
    </xf>
    <xf numFmtId="4" fontId="33" fillId="0" borderId="65" xfId="0" applyNumberFormat="1" applyFont="1" applyBorder="1" applyAlignment="1">
      <alignment vertical="center"/>
    </xf>
    <xf numFmtId="4" fontId="33" fillId="0" borderId="93" xfId="0" applyNumberFormat="1" applyFont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94" xfId="0" applyNumberFormat="1" applyFont="1" applyFill="1" applyBorder="1" applyAlignment="1" applyProtection="1">
      <alignment horizontal="center" vertical="center"/>
      <protection locked="0"/>
    </xf>
    <xf numFmtId="4" fontId="22" fillId="2" borderId="27" xfId="0" applyNumberFormat="1" applyFont="1" applyFill="1" applyBorder="1" applyAlignment="1" applyProtection="1">
      <alignment horizontal="center" vertical="center"/>
      <protection locked="0"/>
    </xf>
    <xf numFmtId="4" fontId="33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8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5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8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1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5" xfId="0" applyNumberFormat="1" applyFont="1" applyFill="1" applyBorder="1" applyAlignment="1" applyProtection="1">
      <alignment vertical="center"/>
      <protection locked="0"/>
    </xf>
    <xf numFmtId="4" fontId="21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61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  <protection locked="0"/>
    </xf>
    <xf numFmtId="49" fontId="33" fillId="0" borderId="63" xfId="0" applyNumberFormat="1" applyFont="1" applyFill="1" applyBorder="1" applyAlignment="1" applyProtection="1">
      <alignment vertical="center"/>
      <protection locked="0"/>
    </xf>
    <xf numFmtId="4" fontId="21" fillId="0" borderId="96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4" xfId="0" applyFont="1" applyFill="1" applyBorder="1" applyAlignment="1">
      <alignment horizontal="left" vertical="center" wrapText="1"/>
    </xf>
    <xf numFmtId="0" fontId="14" fillId="0" borderId="48" xfId="0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 applyProtection="1">
      <alignment vertical="center"/>
      <protection locked="0"/>
    </xf>
    <xf numFmtId="4" fontId="33" fillId="0" borderId="63" xfId="0" applyNumberFormat="1" applyFont="1" applyFill="1" applyBorder="1" applyAlignment="1" applyProtection="1">
      <alignment vertical="center"/>
      <protection locked="0"/>
    </xf>
    <xf numFmtId="4" fontId="34" fillId="0" borderId="31" xfId="0" applyNumberFormat="1" applyFont="1" applyFill="1" applyBorder="1" applyAlignment="1" applyProtection="1">
      <alignment vertical="center"/>
      <protection locked="0"/>
    </xf>
    <xf numFmtId="49" fontId="34" fillId="0" borderId="63" xfId="0" applyNumberFormat="1" applyFont="1" applyFill="1" applyBorder="1" applyAlignment="1" applyProtection="1">
      <alignment vertical="center"/>
      <protection locked="0"/>
    </xf>
    <xf numFmtId="4" fontId="21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6" xfId="0" applyNumberFormat="1" applyFont="1" applyFill="1" applyBorder="1" applyAlignment="1" applyProtection="1">
      <alignment vertical="center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4" fillId="0" borderId="96" xfId="0" applyNumberFormat="1" applyFont="1" applyFill="1" applyBorder="1" applyAlignment="1" applyProtection="1">
      <alignment vertical="center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4" xfId="0" applyNumberFormat="1" applyFont="1" applyFill="1" applyBorder="1" applyAlignment="1" applyProtection="1">
      <alignment vertical="center"/>
      <protection locked="0"/>
    </xf>
    <xf numFmtId="0" fontId="36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8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61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22" fillId="0" borderId="96" xfId="0" applyNumberFormat="1" applyFont="1" applyFill="1" applyBorder="1" applyAlignment="1" applyProtection="1">
      <alignment vertical="center" wrapText="1"/>
      <protection locked="0"/>
    </xf>
    <xf numFmtId="0" fontId="0" fillId="0" borderId="64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100" xfId="0" applyNumberFormat="1" applyFont="1" applyFill="1" applyBorder="1" applyAlignment="1" applyProtection="1">
      <alignment horizontal="right" vertical="center" wrapText="1"/>
    </xf>
    <xf numFmtId="4" fontId="33" fillId="0" borderId="96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0" fontId="0" fillId="0" borderId="102" xfId="0" applyBorder="1" applyAlignment="1">
      <alignment vertical="center"/>
    </xf>
    <xf numFmtId="4" fontId="34" fillId="0" borderId="71" xfId="0" applyNumberFormat="1" applyFont="1" applyBorder="1" applyAlignment="1" applyProtection="1">
      <alignment horizontal="right" vertical="center" wrapText="1"/>
      <protection locked="0"/>
    </xf>
    <xf numFmtId="4" fontId="33" fillId="0" borderId="103" xfId="0" applyNumberFormat="1" applyFont="1" applyFill="1" applyBorder="1" applyAlignment="1" applyProtection="1">
      <alignment horizontal="right" vertical="center" wrapText="1"/>
    </xf>
    <xf numFmtId="4" fontId="33" fillId="2" borderId="61" xfId="0" applyNumberFormat="1" applyFont="1" applyFill="1" applyBorder="1" applyAlignment="1" applyProtection="1">
      <alignment vertical="center" wrapText="1"/>
      <protection locked="0"/>
    </xf>
    <xf numFmtId="0" fontId="0" fillId="2" borderId="98" xfId="0" applyFill="1" applyBorder="1" applyAlignment="1">
      <alignment vertical="center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4" xfId="0" applyNumberFormat="1" applyFont="1" applyFill="1" applyBorder="1" applyAlignment="1" applyProtection="1">
      <alignment horizontal="right" vertical="center" wrapText="1"/>
    </xf>
    <xf numFmtId="4" fontId="38" fillId="0" borderId="96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64" xfId="0" applyFont="1" applyFill="1" applyBorder="1" applyAlignment="1">
      <alignment vertical="center"/>
    </xf>
    <xf numFmtId="165" fontId="3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100" xfId="0" applyNumberFormat="1" applyFont="1" applyFill="1" applyBorder="1" applyAlignment="1" applyProtection="1">
      <alignment horizontal="right" vertical="center" wrapText="1"/>
    </xf>
    <xf numFmtId="4" fontId="38" fillId="0" borderId="96" xfId="0" applyNumberFormat="1" applyFont="1" applyFill="1" applyBorder="1" applyAlignment="1">
      <alignment horizontal="left" vertical="center" wrapText="1"/>
    </xf>
    <xf numFmtId="4" fontId="38" fillId="0" borderId="96" xfId="0" applyNumberFormat="1" applyFont="1" applyFill="1" applyBorder="1" applyAlignment="1" applyProtection="1">
      <alignment vertical="center" wrapText="1"/>
      <protection locked="0"/>
    </xf>
    <xf numFmtId="4" fontId="38" fillId="0" borderId="96" xfId="0" applyNumberFormat="1" applyFont="1" applyFill="1" applyBorder="1" applyAlignment="1">
      <alignment horizontal="left" vertical="center"/>
    </xf>
    <xf numFmtId="4" fontId="38" fillId="0" borderId="101" xfId="0" applyNumberFormat="1" applyFont="1" applyFill="1" applyBorder="1" applyAlignment="1" applyProtection="1">
      <alignment vertical="center" wrapText="1"/>
      <protection locked="0"/>
    </xf>
    <xf numFmtId="0" fontId="35" fillId="0" borderId="102" xfId="0" applyFont="1" applyFill="1" applyBorder="1" applyAlignment="1">
      <alignment vertical="center"/>
    </xf>
    <xf numFmtId="165" fontId="38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5" xfId="0" applyBorder="1" applyAlignment="1">
      <alignment vertical="center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5" borderId="77" xfId="0" applyNumberFormat="1" applyFont="1" applyFill="1" applyBorder="1" applyAlignment="1" applyProtection="1">
      <alignment horizontal="right" vertical="center" wrapText="1"/>
    </xf>
    <xf numFmtId="0" fontId="37" fillId="0" borderId="0" xfId="0" applyNumberFormat="1" applyFont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24" fillId="0" borderId="0" xfId="0" applyFont="1"/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4" xfId="0" applyNumberFormat="1" applyFont="1" applyFill="1" applyBorder="1" applyAlignment="1" applyProtection="1">
      <alignment horizontal="right" vertical="center" wrapText="1"/>
    </xf>
    <xf numFmtId="4" fontId="34" fillId="0" borderId="61" xfId="0" applyNumberFormat="1" applyFont="1" applyBorder="1" applyAlignment="1" applyProtection="1">
      <alignment vertical="center" wrapText="1"/>
      <protection locked="0"/>
    </xf>
    <xf numFmtId="4" fontId="34" fillId="0" borderId="46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horizontal="right" vertical="center" wrapText="1"/>
      <protection locked="0"/>
    </xf>
    <xf numFmtId="4" fontId="34" fillId="0" borderId="63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4" xfId="0" applyNumberFormat="1" applyFont="1" applyBorder="1" applyAlignment="1" applyProtection="1">
      <alignment horizontal="right" vertical="center" wrapText="1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101" xfId="0" applyNumberFormat="1" applyFont="1" applyBorder="1" applyAlignment="1" applyProtection="1">
      <alignment vertical="center" wrapText="1"/>
      <protection locked="0"/>
    </xf>
    <xf numFmtId="4" fontId="34" fillId="0" borderId="52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4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2" fillId="5" borderId="44" xfId="0" applyNumberFormat="1" applyFont="1" applyFill="1" applyBorder="1" applyAlignment="1">
      <alignment horizontal="center" vertical="center" wrapText="1"/>
    </xf>
    <xf numFmtId="4" fontId="34" fillId="0" borderId="61" xfId="0" applyNumberFormat="1" applyFont="1" applyFill="1" applyBorder="1" applyAlignment="1">
      <alignment horizontal="left" vertical="center" wrapText="1"/>
    </xf>
    <xf numFmtId="4" fontId="34" fillId="0" borderId="46" xfId="0" applyNumberFormat="1" applyFont="1" applyFill="1" applyBorder="1" applyAlignment="1">
      <alignment horizontal="left" vertical="center" wrapText="1"/>
    </xf>
    <xf numFmtId="4" fontId="34" fillId="0" borderId="62" xfId="0" applyNumberFormat="1" applyFont="1" applyFill="1" applyBorder="1" applyAlignment="1">
      <alignment horizontal="right" vertical="center" wrapText="1"/>
    </xf>
    <xf numFmtId="4" fontId="34" fillId="0" borderId="45" xfId="0" applyNumberFormat="1" applyFont="1" applyFill="1" applyBorder="1" applyAlignment="1">
      <alignment horizontal="right" vertical="center" wrapText="1"/>
    </xf>
    <xf numFmtId="4" fontId="34" fillId="0" borderId="101" xfId="0" applyNumberFormat="1" applyFont="1" applyFill="1" applyBorder="1" applyAlignment="1">
      <alignment horizontal="left" vertical="center" wrapText="1"/>
    </xf>
    <xf numFmtId="4" fontId="34" fillId="0" borderId="52" xfId="0" applyNumberFormat="1" applyFont="1" applyFill="1" applyBorder="1" applyAlignment="1">
      <alignment horizontal="left" vertical="center" wrapText="1"/>
    </xf>
    <xf numFmtId="4" fontId="34" fillId="0" borderId="52" xfId="0" applyNumberFormat="1" applyFont="1" applyFill="1" applyBorder="1" applyAlignment="1">
      <alignment horizontal="right" vertical="center" wrapText="1"/>
    </xf>
    <xf numFmtId="4" fontId="34" fillId="0" borderId="63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4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4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9" xfId="0" applyNumberFormat="1" applyFont="1" applyFill="1" applyBorder="1" applyAlignment="1">
      <alignment horizontal="center" vertical="center"/>
    </xf>
    <xf numFmtId="4" fontId="22" fillId="2" borderId="44" xfId="0" applyNumberFormat="1" applyFont="1" applyFill="1" applyBorder="1" applyAlignment="1">
      <alignment horizontal="center" vertical="center" wrapText="1"/>
    </xf>
    <xf numFmtId="4" fontId="33" fillId="2" borderId="44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2" fillId="2" borderId="69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7" xfId="0" applyNumberFormat="1" applyFont="1" applyFill="1" applyBorder="1" applyAlignment="1">
      <alignment horizontal="left" vertical="center" wrapText="1"/>
    </xf>
    <xf numFmtId="4" fontId="34" fillId="0" borderId="63" xfId="0" applyNumberFormat="1" applyFont="1" applyFill="1" applyBorder="1" applyAlignment="1">
      <alignment vertical="center"/>
    </xf>
    <xf numFmtId="4" fontId="34" fillId="0" borderId="92" xfId="0" applyNumberFormat="1" applyFont="1" applyFill="1" applyBorder="1" applyAlignment="1">
      <alignment vertical="center"/>
    </xf>
    <xf numFmtId="4" fontId="34" fillId="0" borderId="47" xfId="0" applyNumberFormat="1" applyFont="1" applyFill="1" applyBorder="1" applyAlignment="1">
      <alignment vertical="center"/>
    </xf>
    <xf numFmtId="4" fontId="38" fillId="0" borderId="96" xfId="0" applyNumberFormat="1" applyFont="1" applyFill="1" applyBorder="1" applyAlignment="1">
      <alignment horizontal="left" vertical="center" wrapText="1"/>
    </xf>
    <xf numFmtId="4" fontId="34" fillId="0" borderId="84" xfId="0" applyNumberFormat="1" applyFont="1" applyFill="1" applyBorder="1" applyAlignment="1">
      <alignment vertical="center"/>
    </xf>
    <xf numFmtId="4" fontId="38" fillId="0" borderId="29" xfId="0" applyNumberFormat="1" applyFont="1" applyFill="1" applyBorder="1" applyAlignment="1">
      <alignment horizontal="left" vertical="center" wrapText="1"/>
    </xf>
    <xf numFmtId="4" fontId="34" fillId="0" borderId="31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61" xfId="0" applyNumberFormat="1" applyFont="1" applyBorder="1" applyAlignment="1" applyProtection="1">
      <alignment horizontal="justify" vertical="center"/>
      <protection locked="0"/>
    </xf>
    <xf numFmtId="4" fontId="33" fillId="0" borderId="46" xfId="0" applyNumberFormat="1" applyFont="1" applyBorder="1" applyAlignment="1" applyProtection="1">
      <alignment horizontal="justify" vertical="center"/>
      <protection locked="0"/>
    </xf>
    <xf numFmtId="4" fontId="34" fillId="0" borderId="62" xfId="0" applyNumberFormat="1" applyFont="1" applyBorder="1" applyAlignment="1" applyProtection="1">
      <alignment horizontal="right" vertical="center"/>
      <protection locked="0"/>
    </xf>
    <xf numFmtId="4" fontId="34" fillId="0" borderId="45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8" fillId="0" borderId="96" xfId="0" applyNumberFormat="1" applyFont="1" applyBorder="1" applyAlignment="1" applyProtection="1">
      <alignment horizontal="justify" vertical="center"/>
      <protection locked="0"/>
    </xf>
    <xf numFmtId="4" fontId="38" fillId="0" borderId="48" xfId="0" applyNumberFormat="1" applyFont="1" applyBorder="1" applyAlignment="1" applyProtection="1">
      <alignment horizontal="justify" vertical="center"/>
      <protection locked="0"/>
    </xf>
    <xf numFmtId="4" fontId="38" fillId="0" borderId="84" xfId="0" applyNumberFormat="1" applyFont="1" applyBorder="1" applyAlignment="1" applyProtection="1">
      <alignment horizontal="right" vertical="center"/>
      <protection locked="0"/>
    </xf>
    <xf numFmtId="4" fontId="38" fillId="0" borderId="47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106" xfId="0" applyNumberFormat="1" applyFont="1" applyBorder="1" applyAlignment="1" applyProtection="1">
      <alignment horizontal="justify" vertical="center"/>
      <protection locked="0"/>
    </xf>
    <xf numFmtId="4" fontId="33" fillId="0" borderId="89" xfId="0" applyNumberFormat="1" applyFont="1" applyBorder="1" applyAlignment="1" applyProtection="1">
      <alignment horizontal="justify" vertical="center"/>
      <protection locked="0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87" xfId="0" applyNumberFormat="1" applyFont="1" applyBorder="1" applyAlignment="1" applyProtection="1">
      <alignment horizontal="right" vertical="center" wrapText="1"/>
      <protection locked="0"/>
    </xf>
    <xf numFmtId="4" fontId="34" fillId="0" borderId="106" xfId="0" applyNumberFormat="1" applyFont="1" applyBorder="1" applyAlignment="1" applyProtection="1">
      <alignment horizontal="right" vertical="center"/>
      <protection locked="0"/>
    </xf>
    <xf numFmtId="4" fontId="34" fillId="0" borderId="96" xfId="0" applyNumberFormat="1" applyFont="1" applyBorder="1" applyAlignment="1" applyProtection="1">
      <alignment horizontal="right" vertical="center"/>
      <protection locked="0"/>
    </xf>
    <xf numFmtId="4" fontId="33" fillId="0" borderId="101" xfId="0" applyNumberFormat="1" applyFont="1" applyBorder="1" applyAlignment="1" applyProtection="1">
      <alignment horizontal="justify" vertical="center"/>
      <protection locked="0"/>
    </xf>
    <xf numFmtId="4" fontId="33" fillId="0" borderId="52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1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4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27" xfId="0" applyNumberFormat="1" applyFont="1" applyBorder="1" applyAlignment="1" applyProtection="1">
      <alignment horizontal="right" vertical="center" wrapText="1"/>
      <protection locked="0"/>
    </xf>
    <xf numFmtId="4" fontId="33" fillId="0" borderId="28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 wrapText="1"/>
    </xf>
    <xf numFmtId="4" fontId="38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8" xfId="0" applyFill="1" applyBorder="1" applyAlignment="1">
      <alignment vertical="center"/>
    </xf>
    <xf numFmtId="165" fontId="38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38" fillId="0" borderId="67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64" xfId="0" applyFill="1" applyBorder="1" applyAlignment="1">
      <alignment vertical="center"/>
    </xf>
    <xf numFmtId="165" fontId="38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38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4" xfId="0" applyNumberFormat="1" applyFont="1" applyFill="1" applyBorder="1" applyAlignment="1" applyProtection="1">
      <alignment horizontal="right" vertical="center"/>
    </xf>
    <xf numFmtId="4" fontId="33" fillId="0" borderId="92" xfId="0" applyNumberFormat="1" applyFont="1" applyFill="1" applyBorder="1" applyAlignment="1" applyProtection="1">
      <alignment horizontal="right" vertical="center"/>
      <protection locked="0"/>
    </xf>
    <xf numFmtId="4" fontId="33" fillId="0" borderId="63" xfId="0" applyNumberFormat="1" applyFont="1" applyFill="1" applyBorder="1" applyAlignment="1" applyProtection="1">
      <alignment horizontal="right" vertical="center"/>
      <protection locked="0"/>
    </xf>
    <xf numFmtId="4" fontId="21" fillId="0" borderId="96" xfId="0" applyNumberFormat="1" applyFont="1" applyFill="1" applyBorder="1" applyAlignment="1" applyProtection="1">
      <alignment horizontal="left" vertical="center"/>
      <protection locked="0"/>
    </xf>
    <xf numFmtId="4" fontId="21" fillId="0" borderId="48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right" vertical="center"/>
      <protection locked="0"/>
    </xf>
    <xf numFmtId="4" fontId="34" fillId="0" borderId="63" xfId="0" applyNumberFormat="1" applyFont="1" applyFill="1" applyBorder="1" applyAlignment="1" applyProtection="1">
      <alignment horizontal="right" vertical="center"/>
      <protection locked="0"/>
    </xf>
    <xf numFmtId="4" fontId="34" fillId="0" borderId="9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84" xfId="0" applyNumberFormat="1" applyFont="1" applyFill="1" applyBorder="1" applyAlignment="1" applyProtection="1">
      <alignment horizontal="right" vertical="center"/>
      <protection locked="0"/>
    </xf>
    <xf numFmtId="4" fontId="34" fillId="0" borderId="47" xfId="0" applyNumberFormat="1" applyFont="1" applyFill="1" applyBorder="1" applyAlignment="1" applyProtection="1">
      <alignment horizontal="right" vertical="center"/>
      <protection locked="0"/>
    </xf>
    <xf numFmtId="4" fontId="34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6" xfId="0" applyNumberFormat="1" applyFont="1" applyFill="1" applyBorder="1" applyAlignment="1" applyProtection="1">
      <alignment horizontal="left" vertical="center"/>
      <protection locked="0"/>
    </xf>
    <xf numFmtId="4" fontId="34" fillId="0" borderId="48" xfId="0" applyNumberFormat="1" applyFont="1" applyFill="1" applyBorder="1" applyAlignment="1" applyProtection="1">
      <alignment horizontal="left" vertical="center"/>
      <protection locked="0"/>
    </xf>
    <xf numFmtId="4" fontId="34" fillId="0" borderId="47" xfId="0" applyNumberFormat="1" applyFont="1" applyBorder="1" applyAlignment="1" applyProtection="1">
      <alignment horizontal="right" vertical="center"/>
      <protection locked="0"/>
    </xf>
    <xf numFmtId="4" fontId="34" fillId="0" borderId="101" xfId="0" applyNumberFormat="1" applyFont="1" applyBorder="1" applyAlignment="1" applyProtection="1">
      <alignment horizontal="left" vertical="center"/>
      <protection locked="0"/>
    </xf>
    <xf numFmtId="4" fontId="34" fillId="0" borderId="52" xfId="0" applyNumberFormat="1" applyFont="1" applyBorder="1" applyAlignment="1" applyProtection="1">
      <alignment horizontal="left" vertical="center"/>
      <protection locked="0"/>
    </xf>
    <xf numFmtId="4" fontId="34" fillId="0" borderId="87" xfId="0" applyNumberFormat="1" applyFont="1" applyBorder="1" applyAlignment="1" applyProtection="1">
      <alignment horizontal="right" vertical="center"/>
      <protection locked="0"/>
    </xf>
    <xf numFmtId="4" fontId="34" fillId="0" borderId="101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7" xfId="0" applyNumberFormat="1" applyFont="1" applyBorder="1" applyAlignment="1" applyProtection="1">
      <alignment horizontal="right" vertical="center"/>
      <protection locked="0"/>
    </xf>
    <xf numFmtId="4" fontId="34" fillId="0" borderId="51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61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Fill="1" applyBorder="1" applyAlignment="1" applyProtection="1">
      <alignment vertical="center"/>
      <protection locked="0"/>
    </xf>
    <xf numFmtId="4" fontId="33" fillId="0" borderId="63" xfId="0" applyNumberFormat="1" applyFont="1" applyBorder="1" applyAlignment="1" applyProtection="1">
      <alignment vertical="center"/>
      <protection locked="0"/>
    </xf>
    <xf numFmtId="4" fontId="38" fillId="0" borderId="96" xfId="0" applyNumberFormat="1" applyFont="1" applyFill="1" applyBorder="1" applyAlignment="1" applyProtection="1">
      <alignment vertical="center"/>
      <protection locked="0"/>
    </xf>
    <xf numFmtId="4" fontId="38" fillId="0" borderId="48" xfId="0" applyNumberFormat="1" applyFont="1" applyFill="1" applyBorder="1" applyAlignment="1" applyProtection="1">
      <alignment vertical="center"/>
      <protection locked="0"/>
    </xf>
    <xf numFmtId="4" fontId="38" fillId="0" borderId="63" xfId="0" applyNumberFormat="1" applyFont="1" applyBorder="1" applyAlignment="1" applyProtection="1">
      <alignment vertical="center"/>
      <protection locked="0"/>
    </xf>
    <xf numFmtId="4" fontId="38" fillId="0" borderId="67" xfId="0" applyNumberFormat="1" applyFont="1" applyBorder="1" applyAlignment="1" applyProtection="1">
      <alignment vertical="center"/>
      <protection locked="0"/>
    </xf>
    <xf numFmtId="4" fontId="38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67" xfId="0" applyNumberFormat="1" applyFont="1" applyBorder="1" applyAlignment="1" applyProtection="1">
      <alignment vertical="center"/>
      <protection locked="0"/>
    </xf>
    <xf numFmtId="4" fontId="38" fillId="0" borderId="96" xfId="0" applyNumberFormat="1" applyFont="1" applyFill="1" applyBorder="1" applyAlignment="1" applyProtection="1">
      <alignment horizontal="left" vertical="center"/>
      <protection locked="0"/>
    </xf>
    <xf numFmtId="4" fontId="38" fillId="0" borderId="48" xfId="0" applyNumberFormat="1" applyFont="1" applyFill="1" applyBorder="1" applyAlignment="1" applyProtection="1">
      <alignment horizontal="left" vertical="center"/>
      <protection locked="0"/>
    </xf>
    <xf numFmtId="4" fontId="38" fillId="0" borderId="47" xfId="0" applyNumberFormat="1" applyFont="1" applyBorder="1" applyAlignment="1" applyProtection="1">
      <alignment horizontal="right" vertical="center"/>
      <protection locked="0"/>
    </xf>
    <xf numFmtId="4" fontId="38" fillId="0" borderId="48" xfId="0" applyNumberFormat="1" applyFont="1" applyBorder="1" applyAlignment="1" applyProtection="1">
      <alignment horizontal="right" vertical="center"/>
      <protection locked="0"/>
    </xf>
    <xf numFmtId="4" fontId="38" fillId="0" borderId="101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4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4" fillId="0" borderId="96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/>
    <xf numFmtId="4" fontId="3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" xfId="0" applyNumberFormat="1" applyFont="1" applyFill="1" applyBorder="1" applyAlignment="1" applyProtection="1">
      <alignment horizontal="right" vertical="center"/>
      <protection locked="0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6" xfId="0" applyNumberFormat="1" applyFont="1" applyFill="1" applyBorder="1" applyAlignment="1">
      <alignment horizontal="left" vertical="center" wrapText="1"/>
    </xf>
    <xf numFmtId="4" fontId="33" fillId="0" borderId="90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4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Fill="1" applyBorder="1" applyAlignment="1" applyProtection="1">
      <alignment vertical="center" wrapText="1"/>
      <protection locked="0"/>
    </xf>
    <xf numFmtId="4" fontId="33" fillId="0" borderId="108" xfId="0" applyNumberFormat="1" applyFont="1" applyFill="1" applyBorder="1" applyAlignment="1" applyProtection="1">
      <alignment vertical="center" wrapText="1"/>
      <protection locked="0"/>
    </xf>
    <xf numFmtId="4" fontId="33" fillId="0" borderId="105" xfId="0" applyNumberFormat="1" applyFont="1" applyFill="1" applyBorder="1" applyAlignment="1" applyProtection="1">
      <alignment vertical="center" wrapText="1"/>
      <protection locked="0"/>
    </xf>
    <xf numFmtId="4" fontId="38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109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44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63" xfId="0" applyNumberFormat="1" applyFont="1" applyFill="1" applyBorder="1" applyAlignment="1" applyProtection="1">
      <alignment vertical="center" wrapText="1"/>
      <protection locked="0"/>
    </xf>
    <xf numFmtId="4" fontId="38" fillId="0" borderId="47" xfId="0" applyNumberFormat="1" applyFont="1" applyFill="1" applyBorder="1" applyAlignment="1" applyProtection="1">
      <alignment vertical="center" wrapText="1"/>
      <protection locked="0"/>
    </xf>
    <xf numFmtId="4" fontId="44" fillId="0" borderId="47" xfId="0" applyNumberFormat="1" applyFont="1" applyFill="1" applyBorder="1" applyAlignment="1" applyProtection="1">
      <alignment vertical="center" wrapText="1"/>
      <protection locked="0"/>
    </xf>
    <xf numFmtId="4" fontId="22" fillId="2" borderId="44" xfId="0" applyNumberFormat="1" applyFont="1" applyFill="1" applyBorder="1" applyAlignment="1">
      <alignment horizontal="left" vertical="center" wrapText="1"/>
    </xf>
    <xf numFmtId="4" fontId="33" fillId="2" borderId="90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8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61" xfId="0" applyNumberFormat="1" applyFont="1" applyBorder="1" applyAlignment="1" applyProtection="1">
      <alignment horizontal="left" vertical="center" wrapText="1"/>
      <protection locked="0"/>
    </xf>
    <xf numFmtId="4" fontId="33" fillId="0" borderId="46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3" fillId="0" borderId="9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7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29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6" xfId="0" applyNumberFormat="1" applyFont="1" applyBorder="1" applyAlignment="1" applyProtection="1">
      <alignment horizontal="left" vertical="center" wrapText="1"/>
      <protection locked="0"/>
    </xf>
    <xf numFmtId="4" fontId="29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101" xfId="0" applyNumberFormat="1" applyFont="1" applyBorder="1" applyAlignment="1" applyProtection="1">
      <alignment horizontal="left" vertical="center" wrapText="1"/>
      <protection locked="0"/>
    </xf>
    <xf numFmtId="4" fontId="33" fillId="0" borderId="52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6" borderId="110" xfId="0" applyNumberFormat="1" applyFont="1" applyFill="1" applyBorder="1" applyAlignment="1">
      <alignment horizontal="left" vertical="center" wrapText="1"/>
    </xf>
    <xf numFmtId="0" fontId="24" fillId="6" borderId="110" xfId="0" applyFont="1" applyFill="1" applyBorder="1" applyAlignment="1">
      <alignment horizontal="left" vertical="center" wrapText="1"/>
    </xf>
    <xf numFmtId="0" fontId="0" fillId="6" borderId="110" xfId="0" applyFill="1" applyBorder="1" applyAlignment="1"/>
    <xf numFmtId="0" fontId="10" fillId="3" borderId="111" xfId="0" applyFont="1" applyFill="1" applyBorder="1" applyAlignment="1">
      <alignment horizont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104" xfId="0" applyNumberFormat="1" applyFont="1" applyFill="1" applyBorder="1" applyAlignment="1">
      <alignment horizontal="center" vertical="center" wrapText="1"/>
    </xf>
    <xf numFmtId="0" fontId="10" fillId="3" borderId="112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100" xfId="0" applyFont="1" applyFill="1" applyBorder="1" applyAlignment="1">
      <alignment horizontal="center" wrapText="1"/>
    </xf>
    <xf numFmtId="0" fontId="10" fillId="3" borderId="75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7" xfId="0" applyFont="1" applyFill="1" applyBorder="1" applyAlignment="1">
      <alignment horizontal="center" wrapText="1"/>
    </xf>
    <xf numFmtId="0" fontId="14" fillId="0" borderId="76" xfId="0" applyFont="1" applyBorder="1" applyAlignment="1">
      <alignment wrapText="1"/>
    </xf>
    <xf numFmtId="2" fontId="14" fillId="0" borderId="7" xfId="0" applyNumberFormat="1" applyFont="1" applyFill="1" applyBorder="1" applyAlignment="1">
      <alignment wrapText="1"/>
    </xf>
    <xf numFmtId="4" fontId="21" fillId="0" borderId="7" xfId="0" applyNumberFormat="1" applyFont="1" applyFill="1" applyBorder="1" applyAlignment="1">
      <alignment vertical="center" wrapText="1"/>
    </xf>
    <xf numFmtId="4" fontId="21" fillId="0" borderId="104" xfId="0" applyNumberFormat="1" applyFont="1" applyFill="1" applyBorder="1" applyAlignment="1">
      <alignment vertical="center" wrapText="1"/>
    </xf>
    <xf numFmtId="4" fontId="22" fillId="2" borderId="70" xfId="0" applyNumberFormat="1" applyFont="1" applyFill="1" applyBorder="1" applyAlignment="1">
      <alignment vertical="center" wrapText="1"/>
    </xf>
    <xf numFmtId="4" fontId="22" fillId="2" borderId="71" xfId="0" applyNumberFormat="1" applyFont="1" applyFill="1" applyBorder="1" applyAlignment="1">
      <alignment horizontal="right" vertical="center" wrapText="1"/>
    </xf>
    <xf numFmtId="4" fontId="22" fillId="2" borderId="77" xfId="0" applyNumberFormat="1" applyFont="1" applyFill="1" applyBorder="1" applyAlignment="1">
      <alignment horizontal="right" vertical="center" wrapText="1"/>
    </xf>
    <xf numFmtId="4" fontId="22" fillId="0" borderId="61" xfId="0" applyNumberFormat="1" applyFont="1" applyBorder="1" applyAlignment="1">
      <alignment vertical="center"/>
    </xf>
    <xf numFmtId="4" fontId="22" fillId="0" borderId="46" xfId="0" applyNumberFormat="1" applyFont="1" applyBorder="1" applyAlignment="1">
      <alignment vertical="center"/>
    </xf>
    <xf numFmtId="4" fontId="22" fillId="0" borderId="31" xfId="0" applyNumberFormat="1" applyFont="1" applyBorder="1" applyAlignment="1">
      <alignment horizontal="center" vertical="center"/>
    </xf>
    <xf numFmtId="4" fontId="21" fillId="0" borderId="96" xfId="0" applyNumberFormat="1" applyFont="1" applyFill="1" applyBorder="1" applyAlignment="1">
      <alignment horizontal="left" vertical="center" wrapText="1"/>
    </xf>
    <xf numFmtId="4" fontId="21" fillId="0" borderId="48" xfId="0" applyNumberFormat="1" applyFont="1" applyFill="1" applyBorder="1" applyAlignment="1">
      <alignment horizontal="left" vertical="center" wrapText="1"/>
    </xf>
    <xf numFmtId="4" fontId="21" fillId="0" borderId="47" xfId="0" applyNumberFormat="1" applyFont="1" applyBorder="1" applyAlignment="1">
      <alignment horizontal="right" vertical="center"/>
    </xf>
    <xf numFmtId="4" fontId="21" fillId="0" borderId="101" xfId="0" applyNumberFormat="1" applyFont="1" applyBorder="1" applyAlignment="1">
      <alignment vertical="center" wrapText="1"/>
    </xf>
    <xf numFmtId="4" fontId="21" fillId="0" borderId="52" xfId="0" applyNumberFormat="1" applyFont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left" vertical="center" wrapText="1"/>
    </xf>
    <xf numFmtId="4" fontId="22" fillId="5" borderId="5" xfId="0" applyNumberFormat="1" applyFont="1" applyFill="1" applyBorder="1" applyAlignment="1">
      <alignment horizontal="left" vertical="center" wrapText="1"/>
    </xf>
    <xf numFmtId="4" fontId="22" fillId="5" borderId="44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61" xfId="0" applyNumberFormat="1" applyFont="1" applyFill="1" applyBorder="1" applyAlignment="1">
      <alignment vertical="center" wrapText="1"/>
    </xf>
    <xf numFmtId="4" fontId="21" fillId="0" borderId="46" xfId="0" applyNumberFormat="1" applyFont="1" applyFill="1" applyBorder="1" applyAlignment="1">
      <alignment vertical="center" wrapText="1"/>
    </xf>
    <xf numFmtId="4" fontId="21" fillId="0" borderId="62" xfId="0" applyNumberFormat="1" applyFont="1" applyFill="1" applyBorder="1" applyAlignment="1">
      <alignment horizontal="right" vertical="center" wrapText="1"/>
    </xf>
    <xf numFmtId="4" fontId="21" fillId="0" borderId="45" xfId="0" applyNumberFormat="1" applyFont="1" applyFill="1" applyBorder="1" applyAlignment="1">
      <alignment horizontal="right" vertical="center" wrapText="1"/>
    </xf>
    <xf numFmtId="4" fontId="21" fillId="0" borderId="9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horizontal="right" vertical="center" wrapText="1"/>
    </xf>
    <xf numFmtId="4" fontId="21" fillId="0" borderId="63" xfId="0" applyNumberFormat="1" applyFont="1" applyFill="1" applyBorder="1" applyAlignment="1">
      <alignment horizontal="right" vertical="center" wrapText="1"/>
    </xf>
    <xf numFmtId="4" fontId="21" fillId="0" borderId="106" xfId="0" applyNumberFormat="1" applyFont="1" applyFill="1" applyBorder="1" applyAlignment="1">
      <alignment vertical="center" wrapText="1"/>
    </xf>
    <xf numFmtId="4" fontId="21" fillId="0" borderId="89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87" xfId="0" applyNumberFormat="1" applyFont="1" applyFill="1" applyBorder="1" applyAlignment="1">
      <alignment horizontal="right"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67" xfId="0" applyNumberFormat="1" applyFont="1" applyFill="1" applyBorder="1" applyAlignment="1">
      <alignment vertical="center" wrapText="1"/>
    </xf>
    <xf numFmtId="4" fontId="47" fillId="0" borderId="101" xfId="0" applyNumberFormat="1" applyFont="1" applyFill="1" applyBorder="1" applyAlignment="1">
      <alignment vertical="center" wrapText="1"/>
    </xf>
    <xf numFmtId="4" fontId="47" fillId="0" borderId="52" xfId="0" applyNumberFormat="1" applyFont="1" applyFill="1" applyBorder="1" applyAlignment="1">
      <alignment vertical="center" wrapText="1"/>
    </xf>
    <xf numFmtId="4" fontId="21" fillId="0" borderId="107" xfId="0" applyNumberFormat="1" applyFont="1" applyFill="1" applyBorder="1" applyAlignment="1">
      <alignment horizontal="right" vertical="center" wrapText="1"/>
    </xf>
    <xf numFmtId="4" fontId="21" fillId="0" borderId="51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vertical="center"/>
    </xf>
    <xf numFmtId="4" fontId="4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44" fillId="0" borderId="51" xfId="0" applyNumberFormat="1" applyFont="1" applyFill="1" applyBorder="1" applyAlignment="1" applyProtection="1">
      <alignment vertical="center"/>
      <protection locked="0"/>
    </xf>
    <xf numFmtId="4" fontId="34" fillId="0" borderId="51" xfId="0" applyNumberFormat="1" applyFont="1" applyBorder="1" applyAlignment="1" applyProtection="1">
      <alignment vertical="center"/>
      <protection locked="0"/>
    </xf>
    <xf numFmtId="4" fontId="34" fillId="0" borderId="52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0" borderId="67" xfId="0" applyNumberFormat="1" applyFont="1" applyBorder="1" applyAlignment="1" applyProtection="1">
      <alignment vertical="center"/>
      <protection locked="0"/>
    </xf>
    <xf numFmtId="4" fontId="44" fillId="0" borderId="96" xfId="0" applyNumberFormat="1" applyFont="1" applyFill="1" applyBorder="1" applyAlignment="1" applyProtection="1">
      <alignment vertical="center"/>
      <protection locked="0"/>
    </xf>
    <xf numFmtId="4" fontId="44" fillId="0" borderId="101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29" xfId="0" applyNumberFormat="1" applyFont="1" applyFill="1" applyBorder="1" applyAlignment="1" applyProtection="1">
      <alignment vertical="center"/>
      <protection locked="0"/>
    </xf>
    <xf numFmtId="4" fontId="34" fillId="0" borderId="31" xfId="0" applyNumberFormat="1" applyFont="1" applyBorder="1" applyAlignment="1" applyProtection="1">
      <alignment vertical="center"/>
      <protection locked="0"/>
    </xf>
    <xf numFmtId="4" fontId="44" fillId="0" borderId="83" xfId="0" applyNumberFormat="1" applyFont="1" applyFill="1" applyBorder="1" applyAlignment="1" applyProtection="1">
      <alignment vertical="center"/>
      <protection locked="0"/>
    </xf>
    <xf numFmtId="0" fontId="24" fillId="0" borderId="77" xfId="0" applyFont="1" applyBorder="1"/>
    <xf numFmtId="0" fontId="24" fillId="0" borderId="51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6" fillId="2" borderId="28" xfId="0" applyNumberFormat="1" applyFont="1" applyFill="1" applyBorder="1" applyAlignment="1">
      <alignment horizontal="center" vertical="center"/>
    </xf>
    <xf numFmtId="4" fontId="33" fillId="2" borderId="95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0" fontId="0" fillId="0" borderId="69" xfId="0" applyBorder="1" applyAlignment="1">
      <alignment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5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7" fillId="0" borderId="69" xfId="0" applyNumberFormat="1" applyFont="1" applyFill="1" applyBorder="1" applyAlignment="1">
      <alignment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4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4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61" xfId="0" applyNumberFormat="1" applyFont="1" applyFill="1" applyBorder="1" applyAlignment="1" applyProtection="1">
      <alignment vertical="center"/>
      <protection locked="0"/>
    </xf>
    <xf numFmtId="4" fontId="29" fillId="0" borderId="62" xfId="0" applyNumberFormat="1" applyFont="1" applyFill="1" applyBorder="1" applyAlignment="1" applyProtection="1">
      <alignment vertical="center"/>
      <protection locked="0"/>
    </xf>
    <xf numFmtId="4" fontId="29" fillId="0" borderId="46" xfId="0" applyNumberFormat="1" applyFont="1" applyFill="1" applyBorder="1" applyAlignment="1" applyProtection="1">
      <alignment vertical="center"/>
      <protection locked="0"/>
    </xf>
    <xf numFmtId="4" fontId="29" fillId="0" borderId="63" xfId="0" applyNumberFormat="1" applyFont="1" applyBorder="1" applyAlignment="1" applyProtection="1">
      <alignment vertical="center"/>
      <protection locked="0"/>
    </xf>
    <xf numFmtId="4" fontId="29" fillId="0" borderId="67" xfId="0" applyNumberFormat="1" applyFont="1" applyBorder="1" applyAlignment="1" applyProtection="1">
      <alignment vertical="center"/>
      <protection locked="0"/>
    </xf>
    <xf numFmtId="4" fontId="29" fillId="0" borderId="96" xfId="0" applyNumberFormat="1" applyFont="1" applyFill="1" applyBorder="1" applyAlignment="1" applyProtection="1">
      <alignment vertical="center"/>
      <protection locked="0"/>
    </xf>
    <xf numFmtId="4" fontId="29" fillId="0" borderId="84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47" xfId="0" applyNumberFormat="1" applyFont="1" applyBorder="1" applyAlignment="1" applyProtection="1">
      <alignment vertical="center"/>
      <protection locked="0"/>
    </xf>
    <xf numFmtId="4" fontId="29" fillId="0" borderId="48" xfId="0" applyNumberFormat="1" applyFont="1" applyBorder="1" applyAlignment="1" applyProtection="1">
      <alignment vertical="center"/>
      <protection locked="0"/>
    </xf>
    <xf numFmtId="4" fontId="47" fillId="0" borderId="96" xfId="0" applyNumberFormat="1" applyFont="1" applyFill="1" applyBorder="1" applyAlignment="1" applyProtection="1">
      <alignment vertical="center"/>
      <protection locked="0"/>
    </xf>
    <xf numFmtId="4" fontId="47" fillId="0" borderId="84" xfId="0" applyNumberFormat="1" applyFont="1" applyFill="1" applyBorder="1" applyAlignment="1" applyProtection="1">
      <alignment vertical="center"/>
      <protection locked="0"/>
    </xf>
    <xf numFmtId="4" fontId="47" fillId="0" borderId="48" xfId="0" applyNumberFormat="1" applyFont="1" applyFill="1" applyBorder="1" applyAlignment="1" applyProtection="1">
      <alignment vertical="center"/>
      <protection locked="0"/>
    </xf>
    <xf numFmtId="4" fontId="29" fillId="0" borderId="96" xfId="0" applyNumberFormat="1" applyFont="1" applyFill="1" applyBorder="1" applyAlignment="1" applyProtection="1">
      <alignment vertical="center" wrapText="1"/>
      <protection locked="0"/>
    </xf>
    <xf numFmtId="4" fontId="29" fillId="0" borderId="84" xfId="0" applyNumberFormat="1" applyFont="1" applyFill="1" applyBorder="1" applyAlignment="1" applyProtection="1">
      <alignment vertical="center" wrapText="1"/>
      <protection locked="0"/>
    </xf>
    <xf numFmtId="4" fontId="29" fillId="0" borderId="48" xfId="0" applyNumberFormat="1" applyFont="1" applyFill="1" applyBorder="1" applyAlignment="1" applyProtection="1">
      <alignment vertical="center" wrapText="1"/>
      <protection locked="0"/>
    </xf>
    <xf numFmtId="4" fontId="29" fillId="0" borderId="101" xfId="0" applyNumberFormat="1" applyFont="1" applyFill="1" applyBorder="1" applyAlignment="1" applyProtection="1">
      <alignment vertical="center" wrapText="1"/>
      <protection locked="0"/>
    </xf>
    <xf numFmtId="4" fontId="29" fillId="0" borderId="107" xfId="0" applyNumberFormat="1" applyFont="1" applyFill="1" applyBorder="1" applyAlignment="1" applyProtection="1">
      <alignment vertical="center" wrapText="1"/>
      <protection locked="0"/>
    </xf>
    <xf numFmtId="4" fontId="29" fillId="0" borderId="52" xfId="0" applyNumberFormat="1" applyFont="1" applyFill="1" applyBorder="1" applyAlignment="1" applyProtection="1">
      <alignment vertical="center" wrapText="1"/>
      <protection locked="0"/>
    </xf>
    <xf numFmtId="4" fontId="29" fillId="0" borderId="69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4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1" xfId="0" applyNumberFormat="1" applyFont="1" applyBorder="1" applyAlignment="1" applyProtection="1">
      <alignment vertical="center"/>
      <protection locked="0"/>
    </xf>
    <xf numFmtId="4" fontId="48" fillId="0" borderId="30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63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96" xfId="0" applyNumberFormat="1" applyFont="1" applyFill="1" applyBorder="1" applyAlignment="1" applyProtection="1">
      <alignment horizontal="left" vertical="center" indent="1"/>
      <protection locked="0"/>
    </xf>
    <xf numFmtId="4" fontId="46" fillId="0" borderId="84" xfId="0" applyNumberFormat="1" applyFont="1" applyFill="1" applyBorder="1" applyAlignment="1" applyProtection="1">
      <alignment horizontal="left" vertical="center" indent="1"/>
      <protection locked="0"/>
    </xf>
    <xf numFmtId="4" fontId="46" fillId="0" borderId="48" xfId="0" applyNumberFormat="1" applyFont="1" applyFill="1" applyBorder="1" applyAlignment="1" applyProtection="1">
      <alignment horizontal="left" vertical="center" indent="1"/>
      <protection locked="0"/>
    </xf>
    <xf numFmtId="4" fontId="46" fillId="0" borderId="47" xfId="0" applyNumberFormat="1" applyFont="1" applyBorder="1" applyAlignment="1" applyProtection="1">
      <alignment vertical="center"/>
      <protection locked="0"/>
    </xf>
    <xf numFmtId="4" fontId="46" fillId="0" borderId="48" xfId="0" applyNumberFormat="1" applyFont="1" applyBorder="1" applyAlignment="1" applyProtection="1">
      <alignment vertical="center"/>
      <protection locked="0"/>
    </xf>
    <xf numFmtId="4" fontId="38" fillId="0" borderId="0" xfId="0" applyNumberFormat="1" applyFont="1" applyFill="1" applyBorder="1" applyAlignment="1" applyProtection="1">
      <alignment vertical="center"/>
      <protection locked="0"/>
    </xf>
    <xf numFmtId="4" fontId="29" fillId="0" borderId="47" xfId="0" applyNumberFormat="1" applyFont="1" applyFill="1" applyBorder="1" applyAlignment="1" applyProtection="1">
      <alignment vertical="center"/>
    </xf>
    <xf numFmtId="4" fontId="29" fillId="0" borderId="4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6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4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1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4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27" xfId="0" applyNumberFormat="1" applyFont="1" applyFill="1" applyBorder="1" applyAlignment="1" applyProtection="1">
      <alignment horizontal="center" vertical="center"/>
      <protection locked="0"/>
    </xf>
    <xf numFmtId="4" fontId="45" fillId="5" borderId="28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5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5" fillId="5" borderId="6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9" xfId="0" applyBorder="1" applyAlignment="1">
      <alignment horizontal="center" vertical="center" wrapText="1"/>
    </xf>
    <xf numFmtId="4" fontId="34" fillId="0" borderId="61" xfId="0" applyNumberFormat="1" applyFont="1" applyBorder="1" applyAlignment="1" applyProtection="1">
      <alignment horizontal="left" vertical="center"/>
      <protection locked="0"/>
    </xf>
    <xf numFmtId="4" fontId="34" fillId="0" borderId="46" xfId="0" applyNumberFormat="1" applyFont="1" applyBorder="1" applyAlignment="1" applyProtection="1">
      <alignment horizontal="left" vertical="center"/>
      <protection locked="0"/>
    </xf>
    <xf numFmtId="4" fontId="34" fillId="0" borderId="96" xfId="0" applyNumberFormat="1" applyFont="1" applyBorder="1" applyAlignment="1" applyProtection="1">
      <alignment horizontal="left" vertical="center" wrapText="1"/>
      <protection locked="0"/>
    </xf>
    <xf numFmtId="4" fontId="34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 wrapText="1"/>
      <protection locked="0"/>
    </xf>
    <xf numFmtId="4" fontId="34" fillId="0" borderId="101" xfId="0" applyNumberFormat="1" applyFont="1" applyFill="1" applyBorder="1" applyAlignment="1" applyProtection="1">
      <alignment horizontal="left" vertical="center"/>
      <protection locked="0"/>
    </xf>
    <xf numFmtId="4" fontId="34" fillId="0" borderId="52" xfId="0" applyNumberFormat="1" applyFont="1" applyFill="1" applyBorder="1" applyAlignment="1" applyProtection="1">
      <alignment horizontal="left" vertical="center"/>
      <protection locked="0"/>
    </xf>
    <xf numFmtId="4" fontId="34" fillId="0" borderId="87" xfId="0" applyNumberFormat="1" applyFont="1" applyBorder="1" applyAlignment="1" applyProtection="1">
      <alignment vertical="center"/>
      <protection locked="0"/>
    </xf>
    <xf numFmtId="4" fontId="34" fillId="0" borderId="89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4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4" xfId="0" applyNumberFormat="1" applyFont="1" applyBorder="1" applyAlignment="1" applyProtection="1">
      <alignment vertical="center"/>
      <protection locked="0"/>
    </xf>
    <xf numFmtId="4" fontId="44" fillId="0" borderId="61" xfId="0" applyNumberFormat="1" applyFont="1" applyFill="1" applyBorder="1" applyAlignment="1" applyProtection="1">
      <alignment vertical="center" wrapText="1"/>
      <protection locked="0"/>
    </xf>
    <xf numFmtId="4" fontId="44" fillId="0" borderId="62" xfId="0" applyNumberFormat="1" applyFont="1" applyFill="1" applyBorder="1" applyAlignment="1" applyProtection="1">
      <alignment vertical="center" wrapText="1"/>
      <protection locked="0"/>
    </xf>
    <xf numFmtId="4" fontId="44" fillId="0" borderId="46" xfId="0" applyNumberFormat="1" applyFont="1" applyFill="1" applyBorder="1" applyAlignment="1" applyProtection="1">
      <alignment vertical="center" wrapText="1"/>
      <protection locked="0"/>
    </xf>
    <xf numFmtId="4" fontId="38" fillId="0" borderId="45" xfId="0" applyNumberFormat="1" applyFont="1" applyBorder="1" applyAlignment="1" applyProtection="1">
      <alignment vertical="center"/>
      <protection locked="0"/>
    </xf>
    <xf numFmtId="4" fontId="38" fillId="0" borderId="46" xfId="0" applyNumberFormat="1" applyFont="1" applyBorder="1" applyAlignment="1" applyProtection="1">
      <alignment vertical="center"/>
      <protection locked="0"/>
    </xf>
    <xf numFmtId="4" fontId="44" fillId="0" borderId="96" xfId="0" applyNumberFormat="1" applyFont="1" applyFill="1" applyBorder="1" applyAlignment="1" applyProtection="1">
      <alignment vertical="center" wrapText="1"/>
      <protection locked="0"/>
    </xf>
    <xf numFmtId="4" fontId="44" fillId="0" borderId="84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8" fillId="0" borderId="47" xfId="0" applyNumberFormat="1" applyFont="1" applyBorder="1" applyAlignment="1" applyProtection="1">
      <alignment vertical="center"/>
      <protection locked="0"/>
    </xf>
    <xf numFmtId="4" fontId="38" fillId="0" borderId="48" xfId="0" applyNumberFormat="1" applyFont="1" applyBorder="1" applyAlignment="1" applyProtection="1">
      <alignment vertical="center"/>
      <protection locked="0"/>
    </xf>
    <xf numFmtId="4" fontId="44" fillId="0" borderId="101" xfId="0" applyNumberFormat="1" applyFont="1" applyFill="1" applyBorder="1" applyAlignment="1" applyProtection="1">
      <alignment vertical="center" wrapText="1"/>
      <protection locked="0"/>
    </xf>
    <xf numFmtId="4" fontId="44" fillId="0" borderId="107" xfId="0" applyNumberFormat="1" applyFont="1" applyFill="1" applyBorder="1" applyAlignment="1" applyProtection="1">
      <alignment vertical="center" wrapText="1"/>
      <protection locked="0"/>
    </xf>
    <xf numFmtId="4" fontId="44" fillId="0" borderId="52" xfId="0" applyNumberFormat="1" applyFont="1" applyFill="1" applyBorder="1" applyAlignment="1" applyProtection="1">
      <alignment vertical="center" wrapText="1"/>
      <protection locked="0"/>
    </xf>
    <xf numFmtId="4" fontId="38" fillId="0" borderId="51" xfId="0" applyNumberFormat="1" applyFont="1" applyBorder="1" applyAlignment="1" applyProtection="1">
      <alignment vertical="center"/>
      <protection locked="0"/>
    </xf>
    <xf numFmtId="4" fontId="38" fillId="0" borderId="52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2" fillId="0" borderId="95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4" fillId="0" borderId="44" xfId="0" applyNumberFormat="1" applyFont="1" applyFill="1" applyBorder="1" applyAlignment="1" applyProtection="1">
      <alignment vertical="center"/>
    </xf>
    <xf numFmtId="4" fontId="44" fillId="0" borderId="61" xfId="0" applyNumberFormat="1" applyFont="1" applyFill="1" applyBorder="1" applyAlignment="1" applyProtection="1">
      <alignment vertical="center"/>
      <protection locked="0"/>
    </xf>
    <xf numFmtId="4" fontId="44" fillId="0" borderId="62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38" fillId="0" borderId="45" xfId="0" applyNumberFormat="1" applyFont="1" applyFill="1" applyBorder="1" applyAlignment="1" applyProtection="1">
      <alignment vertical="center"/>
    </xf>
    <xf numFmtId="4" fontId="44" fillId="0" borderId="96" xfId="0" applyNumberFormat="1" applyFont="1" applyFill="1" applyBorder="1" applyAlignment="1" applyProtection="1">
      <alignment vertical="center"/>
      <protection locked="0"/>
    </xf>
    <xf numFmtId="4" fontId="44" fillId="0" borderId="84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8" fillId="0" borderId="47" xfId="0" applyNumberFormat="1" applyFont="1" applyFill="1" applyBorder="1" applyAlignment="1" applyProtection="1">
      <alignment vertical="center"/>
    </xf>
    <xf numFmtId="4" fontId="38" fillId="0" borderId="87" xfId="0" applyNumberFormat="1" applyFont="1" applyBorder="1" applyAlignment="1" applyProtection="1">
      <alignment vertical="center"/>
      <protection locked="0"/>
    </xf>
    <xf numFmtId="4" fontId="38" fillId="0" borderId="89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4" xfId="0" applyNumberFormat="1" applyFont="1" applyBorder="1" applyAlignment="1" applyProtection="1">
      <alignment vertical="center"/>
      <protection locked="0"/>
    </xf>
    <xf numFmtId="4" fontId="33" fillId="0" borderId="61" xfId="0" applyNumberFormat="1" applyFont="1" applyFill="1" applyBorder="1" applyAlignment="1" applyProtection="1">
      <alignment vertical="center" wrapText="1"/>
      <protection locked="0"/>
    </xf>
    <xf numFmtId="4" fontId="33" fillId="0" borderId="62" xfId="0" applyNumberFormat="1" applyFont="1" applyFill="1" applyBorder="1" applyAlignment="1" applyProtection="1">
      <alignment vertical="center" wrapText="1"/>
      <protection locked="0"/>
    </xf>
    <xf numFmtId="4" fontId="33" fillId="0" borderId="46" xfId="0" applyNumberFormat="1" applyFont="1" applyFill="1" applyBorder="1" applyAlignment="1" applyProtection="1">
      <alignment vertical="center" wrapText="1"/>
      <protection locked="0"/>
    </xf>
    <xf numFmtId="4" fontId="33" fillId="0" borderId="84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47" xfId="0" applyNumberFormat="1" applyFont="1" applyFill="1" applyBorder="1" applyAlignment="1" applyProtection="1">
      <alignment vertical="center"/>
    </xf>
    <xf numFmtId="4" fontId="38" fillId="0" borderId="84" xfId="0" applyNumberFormat="1" applyFont="1" applyFill="1" applyBorder="1" applyAlignment="1" applyProtection="1">
      <alignment vertical="center" wrapText="1"/>
      <protection locked="0"/>
    </xf>
    <xf numFmtId="4" fontId="34" fillId="0" borderId="47" xfId="0" applyNumberFormat="1" applyFont="1" applyFill="1" applyBorder="1" applyAlignment="1" applyProtection="1">
      <alignment vertical="center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8" fillId="0" borderId="96" xfId="0" applyNumberFormat="1" applyFont="1" applyFill="1" applyBorder="1" applyAlignment="1">
      <alignment vertical="center" wrapText="1"/>
    </xf>
    <xf numFmtId="4" fontId="38" fillId="0" borderId="84" xfId="0" applyNumberFormat="1" applyFont="1" applyFill="1" applyBorder="1" applyAlignment="1">
      <alignment vertical="center" wrapText="1"/>
    </xf>
    <xf numFmtId="4" fontId="38" fillId="0" borderId="48" xfId="0" applyNumberFormat="1" applyFont="1" applyFill="1" applyBorder="1" applyAlignment="1">
      <alignment vertical="center" wrapText="1"/>
    </xf>
    <xf numFmtId="4" fontId="38" fillId="0" borderId="107" xfId="0" applyNumberFormat="1" applyFont="1" applyFill="1" applyBorder="1" applyAlignment="1" applyProtection="1">
      <alignment vertical="center" wrapText="1"/>
      <protection locked="0"/>
    </xf>
    <xf numFmtId="4" fontId="3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Fill="1" applyAlignment="1">
      <alignment horizontal="left"/>
    </xf>
    <xf numFmtId="0" fontId="0" fillId="0" borderId="0" xfId="0" applyFill="1" applyAlignment="1"/>
    <xf numFmtId="4" fontId="7" fillId="0" borderId="0" xfId="0" applyNumberFormat="1" applyFont="1" applyFill="1" applyAlignment="1">
      <alignment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4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5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1" fillId="0" borderId="61" xfId="0" applyNumberFormat="1" applyFont="1" applyFill="1" applyBorder="1" applyAlignment="1" applyProtection="1">
      <alignment vertical="center" wrapText="1"/>
      <protection locked="0"/>
    </xf>
    <xf numFmtId="4" fontId="51" fillId="0" borderId="62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51" fillId="0" borderId="29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30" xfId="0" applyNumberFormat="1" applyFont="1" applyFill="1" applyBorder="1" applyAlignment="1" applyProtection="1">
      <alignment vertical="center" wrapText="1"/>
      <protection locked="0"/>
    </xf>
    <xf numFmtId="4" fontId="51" fillId="0" borderId="61" xfId="0" applyNumberFormat="1" applyFont="1" applyFill="1" applyBorder="1" applyAlignment="1" applyProtection="1">
      <alignment vertical="center"/>
      <protection locked="0"/>
    </xf>
    <xf numFmtId="4" fontId="51" fillId="0" borderId="62" xfId="0" applyNumberFormat="1" applyFont="1" applyFill="1" applyBorder="1" applyAlignment="1" applyProtection="1">
      <alignment vertical="center"/>
      <protection locked="0"/>
    </xf>
    <xf numFmtId="4" fontId="51" fillId="0" borderId="46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3" fillId="0" borderId="46" xfId="0" applyNumberFormat="1" applyFont="1" applyFill="1" applyBorder="1" applyAlignment="1" applyProtection="1">
      <alignment vertical="center"/>
    </xf>
    <xf numFmtId="4" fontId="51" fillId="0" borderId="97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67" xfId="0" applyNumberFormat="1" applyFont="1" applyFill="1" applyBorder="1" applyAlignment="1" applyProtection="1">
      <alignment vertical="center"/>
      <protection locked="0"/>
    </xf>
    <xf numFmtId="4" fontId="51" fillId="0" borderId="96" xfId="0" applyNumberFormat="1" applyFont="1" applyFill="1" applyBorder="1" applyAlignment="1" applyProtection="1">
      <alignment vertical="center"/>
      <protection locked="0"/>
    </xf>
    <xf numFmtId="4" fontId="51" fillId="0" borderId="84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6" xfId="0" applyNumberFormat="1" applyFont="1" applyFill="1" applyBorder="1" applyAlignment="1" applyProtection="1">
      <alignment vertical="center" wrapText="1"/>
      <protection locked="0"/>
    </xf>
    <xf numFmtId="4" fontId="51" fillId="0" borderId="84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46" fillId="0" borderId="101" xfId="0" applyNumberFormat="1" applyFont="1" applyFill="1" applyBorder="1" applyAlignment="1" applyProtection="1">
      <alignment vertical="center"/>
      <protection locked="0"/>
    </xf>
    <xf numFmtId="4" fontId="46" fillId="0" borderId="107" xfId="0" applyNumberFormat="1" applyFont="1" applyFill="1" applyBorder="1" applyAlignment="1" applyProtection="1">
      <alignment vertical="center"/>
      <protection locked="0"/>
    </xf>
    <xf numFmtId="4" fontId="46" fillId="0" borderId="52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67" xfId="0" applyNumberFormat="1" applyFont="1" applyFill="1" applyBorder="1" applyAlignment="1" applyProtection="1">
      <alignment vertical="center"/>
      <protection locked="0"/>
    </xf>
    <xf numFmtId="4" fontId="44" fillId="0" borderId="101" xfId="0" applyNumberFormat="1" applyFont="1" applyFill="1" applyBorder="1" applyAlignment="1" applyProtection="1">
      <alignment vertical="center"/>
      <protection locked="0"/>
    </xf>
    <xf numFmtId="4" fontId="44" fillId="0" borderId="107" xfId="0" applyNumberFormat="1" applyFont="1" applyFill="1" applyBorder="1" applyAlignment="1" applyProtection="1">
      <alignment vertical="center"/>
      <protection locked="0"/>
    </xf>
    <xf numFmtId="4" fontId="44" fillId="0" borderId="52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94" xfId="0" applyNumberFormat="1" applyFont="1" applyFill="1" applyBorder="1" applyAlignment="1">
      <alignment horizontal="center" vertical="center"/>
    </xf>
    <xf numFmtId="4" fontId="33" fillId="5" borderId="111" xfId="0" applyNumberFormat="1" applyFont="1" applyFill="1" applyBorder="1" applyAlignment="1">
      <alignment horizontal="center" vertical="center" wrapText="1"/>
    </xf>
    <xf numFmtId="4" fontId="34" fillId="5" borderId="113" xfId="0" applyNumberFormat="1" applyFont="1" applyFill="1" applyBorder="1" applyAlignment="1">
      <alignment horizontal="center" vertical="center"/>
    </xf>
    <xf numFmtId="4" fontId="34" fillId="5" borderId="99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14" xfId="0" applyNumberFormat="1" applyFont="1" applyFill="1" applyBorder="1" applyAlignment="1">
      <alignment vertical="center" wrapText="1"/>
    </xf>
    <xf numFmtId="4" fontId="34" fillId="0" borderId="46" xfId="0" applyNumberFormat="1" applyFont="1" applyFill="1" applyBorder="1" applyAlignment="1">
      <alignment vertical="center" wrapText="1"/>
    </xf>
    <xf numFmtId="4" fontId="34" fillId="0" borderId="96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115" xfId="0" applyNumberFormat="1" applyFont="1" applyFill="1" applyBorder="1" applyAlignment="1">
      <alignment horizontal="left" vertical="center" wrapText="1"/>
    </xf>
    <xf numFmtId="4" fontId="34" fillId="0" borderId="106" xfId="0" applyNumberFormat="1" applyFont="1" applyFill="1" applyBorder="1" applyAlignment="1" applyProtection="1">
      <alignment vertical="center"/>
      <protection locked="0"/>
    </xf>
    <xf numFmtId="4" fontId="34" fillId="0" borderId="87" xfId="0" applyNumberFormat="1" applyFont="1" applyFill="1" applyBorder="1" applyAlignment="1" applyProtection="1">
      <alignment vertical="center"/>
      <protection locked="0"/>
    </xf>
    <xf numFmtId="4" fontId="34" fillId="0" borderId="88" xfId="0" applyNumberFormat="1" applyFont="1" applyFill="1" applyBorder="1" applyAlignment="1" applyProtection="1">
      <alignment vertical="center"/>
      <protection locked="0"/>
    </xf>
    <xf numFmtId="4" fontId="33" fillId="5" borderId="91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75" xfId="0" applyNumberFormat="1" applyFont="1" applyBorder="1" applyAlignment="1">
      <alignment vertical="center" wrapText="1"/>
    </xf>
    <xf numFmtId="4" fontId="34" fillId="0" borderId="73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7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96" xfId="0" applyNumberFormat="1" applyFont="1" applyBorder="1" applyAlignment="1">
      <alignment horizontal="right" vertical="center"/>
    </xf>
    <xf numFmtId="4" fontId="33" fillId="0" borderId="101" xfId="0" applyNumberFormat="1" applyFont="1" applyBorder="1" applyAlignment="1">
      <alignment horizontal="right" vertical="center"/>
    </xf>
    <xf numFmtId="4" fontId="34" fillId="0" borderId="51" xfId="0" applyNumberFormat="1" applyFont="1" applyBorder="1" applyAlignment="1">
      <alignment vertical="center"/>
    </xf>
    <xf numFmtId="4" fontId="34" fillId="0" borderId="107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4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4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0"/>
  <sheetViews>
    <sheetView tabSelected="1" showWhiteSpace="0" view="pageLayout" zoomScaleNormal="100" workbookViewId="0">
      <selection activeCell="K7" sqref="K7"/>
    </sheetView>
  </sheetViews>
  <sheetFormatPr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237181976.91999999</v>
      </c>
      <c r="E11" s="39">
        <v>26150736.449999999</v>
      </c>
      <c r="F11" s="39">
        <v>521019.39</v>
      </c>
      <c r="G11" s="39">
        <v>24530795.949999999</v>
      </c>
      <c r="H11" s="39">
        <v>951704.03</v>
      </c>
      <c r="I11" s="40">
        <f>SUM(B11:H11)</f>
        <v>289336232.73999995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17849206.519999996</v>
      </c>
      <c r="E12" s="39">
        <f t="shared" si="0"/>
        <v>3312081.58</v>
      </c>
      <c r="F12" s="39">
        <f t="shared" si="0"/>
        <v>0</v>
      </c>
      <c r="G12" s="39">
        <f t="shared" si="0"/>
        <v>2595211.29</v>
      </c>
      <c r="H12" s="39">
        <f t="shared" si="0"/>
        <v>-796286.8899999999</v>
      </c>
      <c r="I12" s="40">
        <f t="shared" si="0"/>
        <v>22960212.5</v>
      </c>
    </row>
    <row r="13" spans="1:10">
      <c r="A13" s="41" t="s">
        <v>16</v>
      </c>
      <c r="B13" s="42"/>
      <c r="C13" s="42"/>
      <c r="D13" s="42">
        <v>5299764.2699999996</v>
      </c>
      <c r="E13" s="42">
        <v>3278082.58</v>
      </c>
      <c r="F13" s="42">
        <v>0</v>
      </c>
      <c r="G13" s="43">
        <v>2495895</v>
      </c>
      <c r="H13" s="43">
        <v>116535.94</v>
      </c>
      <c r="I13" s="44">
        <f>SUM(B13:H13)</f>
        <v>11190277.789999999</v>
      </c>
    </row>
    <row r="14" spans="1:10">
      <c r="A14" s="41" t="s">
        <v>17</v>
      </c>
      <c r="B14" s="43"/>
      <c r="C14" s="43"/>
      <c r="D14" s="43">
        <v>11636619.42</v>
      </c>
      <c r="E14" s="43">
        <v>33999</v>
      </c>
      <c r="F14" s="42"/>
      <c r="G14" s="43">
        <v>99316.29</v>
      </c>
      <c r="H14" s="42"/>
      <c r="I14" s="44">
        <f>SUM(B14:H14)</f>
        <v>11769934.709999999</v>
      </c>
    </row>
    <row r="15" spans="1:10">
      <c r="A15" s="41" t="s">
        <v>18</v>
      </c>
      <c r="B15" s="43"/>
      <c r="C15" s="42"/>
      <c r="D15" s="43">
        <v>912822.83</v>
      </c>
      <c r="E15" s="43">
        <v>0</v>
      </c>
      <c r="F15" s="43"/>
      <c r="G15" s="43"/>
      <c r="H15" s="43">
        <v>-912822.83</v>
      </c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8000</v>
      </c>
      <c r="E16" s="39">
        <f t="shared" si="1"/>
        <v>1112102.06</v>
      </c>
      <c r="F16" s="39">
        <f t="shared" si="1"/>
        <v>0</v>
      </c>
      <c r="G16" s="39">
        <f t="shared" si="1"/>
        <v>314020.32999999996</v>
      </c>
      <c r="H16" s="39">
        <f t="shared" si="1"/>
        <v>0</v>
      </c>
      <c r="I16" s="40">
        <f t="shared" si="1"/>
        <v>1434122.3900000001</v>
      </c>
    </row>
    <row r="17" spans="1:9">
      <c r="A17" s="41" t="s">
        <v>20</v>
      </c>
      <c r="B17" s="42"/>
      <c r="C17" s="42"/>
      <c r="D17" s="42">
        <v>8000</v>
      </c>
      <c r="E17" s="43">
        <v>1111602.06</v>
      </c>
      <c r="F17" s="43"/>
      <c r="G17" s="43">
        <v>305825.78999999998</v>
      </c>
      <c r="H17" s="42"/>
      <c r="I17" s="44">
        <f>SUM(B17:H17)</f>
        <v>1425427.85</v>
      </c>
    </row>
    <row r="18" spans="1:9">
      <c r="A18" s="41" t="s">
        <v>17</v>
      </c>
      <c r="B18" s="43"/>
      <c r="C18" s="42"/>
      <c r="D18" s="43"/>
      <c r="E18" s="43">
        <v>500</v>
      </c>
      <c r="F18" s="42"/>
      <c r="G18" s="43">
        <v>8194.5400000000009</v>
      </c>
      <c r="H18" s="43"/>
      <c r="I18" s="44">
        <f>SUM(B18:H18)</f>
        <v>8694.5400000000009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255023183.44</v>
      </c>
      <c r="E19" s="39">
        <f t="shared" si="2"/>
        <v>28350715.970000003</v>
      </c>
      <c r="F19" s="39">
        <f t="shared" si="2"/>
        <v>521019.39</v>
      </c>
      <c r="G19" s="39">
        <f t="shared" si="2"/>
        <v>26811986.91</v>
      </c>
      <c r="H19" s="39">
        <f t="shared" si="2"/>
        <v>155417.14000000013</v>
      </c>
      <c r="I19" s="40">
        <f t="shared" si="2"/>
        <v>310862322.84999996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126119097.02</v>
      </c>
      <c r="E21" s="39">
        <v>25319981.02</v>
      </c>
      <c r="F21" s="39">
        <v>521019.39</v>
      </c>
      <c r="G21" s="39">
        <v>22438754.68</v>
      </c>
      <c r="H21" s="39"/>
      <c r="I21" s="40">
        <f>SUM(B21:H21)</f>
        <v>174398852.10999998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5637428.8899999997</v>
      </c>
      <c r="E22" s="39">
        <f t="shared" si="3"/>
        <v>3555916.7199999997</v>
      </c>
      <c r="F22" s="39">
        <f t="shared" si="3"/>
        <v>0</v>
      </c>
      <c r="G22" s="39">
        <f t="shared" si="3"/>
        <v>3163791.15</v>
      </c>
      <c r="H22" s="39">
        <f t="shared" si="3"/>
        <v>0</v>
      </c>
      <c r="I22" s="40">
        <f t="shared" si="3"/>
        <v>12357136.76</v>
      </c>
    </row>
    <row r="23" spans="1:9">
      <c r="A23" s="41" t="s">
        <v>24</v>
      </c>
      <c r="B23" s="43"/>
      <c r="C23" s="43"/>
      <c r="D23" s="43">
        <v>5637428.8899999997</v>
      </c>
      <c r="E23" s="43">
        <v>260447.88</v>
      </c>
      <c r="F23" s="43">
        <v>0</v>
      </c>
      <c r="G23" s="43">
        <v>620633.57999999996</v>
      </c>
      <c r="H23" s="42"/>
      <c r="I23" s="44">
        <f t="shared" ref="I23:I28" si="4">SUM(B23:H23)</f>
        <v>6518510.3499999996</v>
      </c>
    </row>
    <row r="24" spans="1:9">
      <c r="A24" s="41" t="s">
        <v>17</v>
      </c>
      <c r="B24" s="42"/>
      <c r="C24" s="42"/>
      <c r="D24" s="43">
        <v>0</v>
      </c>
      <c r="E24" s="43">
        <v>3295468.84</v>
      </c>
      <c r="F24" s="42">
        <v>0</v>
      </c>
      <c r="G24" s="43">
        <v>2543157.5699999998</v>
      </c>
      <c r="H24" s="42"/>
      <c r="I24" s="44">
        <f t="shared" si="4"/>
        <v>5838626.4100000001</v>
      </c>
    </row>
    <row r="25" spans="1:9">
      <c r="A25" s="41" t="s">
        <v>18</v>
      </c>
      <c r="B25" s="42"/>
      <c r="C25" s="42"/>
      <c r="D25" s="42"/>
      <c r="E25" s="42">
        <v>0</v>
      </c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8000</v>
      </c>
      <c r="E26" s="39">
        <f t="shared" si="5"/>
        <v>1106462.08</v>
      </c>
      <c r="F26" s="39">
        <f t="shared" si="5"/>
        <v>0</v>
      </c>
      <c r="G26" s="39">
        <f t="shared" si="5"/>
        <v>315018.73</v>
      </c>
      <c r="H26" s="39">
        <f t="shared" si="5"/>
        <v>0</v>
      </c>
      <c r="I26" s="40">
        <f t="shared" si="5"/>
        <v>1429480.81</v>
      </c>
    </row>
    <row r="27" spans="1:9">
      <c r="A27" s="41" t="s">
        <v>20</v>
      </c>
      <c r="B27" s="42"/>
      <c r="C27" s="42"/>
      <c r="D27" s="42">
        <v>8000</v>
      </c>
      <c r="E27" s="43">
        <v>1105962.08</v>
      </c>
      <c r="F27" s="43"/>
      <c r="G27" s="43">
        <v>305825.78999999998</v>
      </c>
      <c r="H27" s="42"/>
      <c r="I27" s="44">
        <f t="shared" si="4"/>
        <v>1419787.87</v>
      </c>
    </row>
    <row r="28" spans="1:9">
      <c r="A28" s="41" t="s">
        <v>17</v>
      </c>
      <c r="B28" s="42"/>
      <c r="C28" s="42"/>
      <c r="D28" s="43"/>
      <c r="E28" s="43">
        <v>500</v>
      </c>
      <c r="F28" s="42"/>
      <c r="G28" s="43">
        <v>9192.94</v>
      </c>
      <c r="H28" s="43"/>
      <c r="I28" s="44">
        <f t="shared" si="4"/>
        <v>9692.94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131748525.91</v>
      </c>
      <c r="E29" s="39">
        <f t="shared" si="6"/>
        <v>27769435.659999996</v>
      </c>
      <c r="F29" s="39">
        <f t="shared" si="6"/>
        <v>521019.39</v>
      </c>
      <c r="G29" s="39">
        <f t="shared" si="6"/>
        <v>25287527.099999998</v>
      </c>
      <c r="H29" s="39">
        <f t="shared" si="6"/>
        <v>0</v>
      </c>
      <c r="I29" s="40">
        <f t="shared" si="6"/>
        <v>185326508.05999997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111062879.89999999</v>
      </c>
      <c r="E36" s="51">
        <f t="shared" si="8"/>
        <v>830755.4299999997</v>
      </c>
      <c r="F36" s="51">
        <f t="shared" si="8"/>
        <v>0</v>
      </c>
      <c r="G36" s="51">
        <f t="shared" si="8"/>
        <v>2092041.2699999996</v>
      </c>
      <c r="H36" s="51">
        <f t="shared" si="8"/>
        <v>951704.03</v>
      </c>
      <c r="I36" s="52">
        <f t="shared" si="8"/>
        <v>114937380.62999997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123274657.53</v>
      </c>
      <c r="E37" s="54">
        <f t="shared" si="9"/>
        <v>581280.31000000611</v>
      </c>
      <c r="F37" s="54">
        <f t="shared" si="9"/>
        <v>0</v>
      </c>
      <c r="G37" s="54">
        <f t="shared" si="9"/>
        <v>1524459.8100000024</v>
      </c>
      <c r="H37" s="54">
        <f t="shared" si="9"/>
        <v>155417.14000000013</v>
      </c>
      <c r="I37" s="55">
        <f t="shared" si="9"/>
        <v>125535814.78999999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 ht="14.25">
      <c r="A39" s="58" t="s">
        <v>29</v>
      </c>
      <c r="B39" s="58"/>
    </row>
    <row r="40" spans="1:9" ht="14.25" thickBot="1">
      <c r="A40"/>
      <c r="B40"/>
    </row>
    <row r="41" spans="1:9" ht="21.75" customHeight="1">
      <c r="A41" s="59" t="s">
        <v>30</v>
      </c>
      <c r="B41" s="60"/>
      <c r="C41" s="61" t="s">
        <v>31</v>
      </c>
    </row>
    <row r="42" spans="1:9" ht="13.5" customHeight="1">
      <c r="A42" s="62"/>
      <c r="B42" s="63"/>
      <c r="C42" s="64"/>
    </row>
    <row r="43" spans="1:9" ht="29.25" customHeight="1">
      <c r="A43" s="65"/>
      <c r="B43" s="66"/>
      <c r="C43" s="67"/>
    </row>
    <row r="44" spans="1:9" ht="15">
      <c r="A44" s="68" t="s">
        <v>13</v>
      </c>
      <c r="B44" s="69"/>
      <c r="C44" s="70"/>
    </row>
    <row r="45" spans="1:9" ht="15">
      <c r="A45" s="71" t="s">
        <v>14</v>
      </c>
      <c r="B45" s="72"/>
      <c r="C45" s="73">
        <v>1808283.21</v>
      </c>
    </row>
    <row r="46" spans="1:9" ht="15">
      <c r="A46" s="74" t="s">
        <v>15</v>
      </c>
      <c r="B46" s="75"/>
      <c r="C46" s="76">
        <f>SUM(C47:C48)</f>
        <v>146947.53</v>
      </c>
    </row>
    <row r="47" spans="1:9" ht="15">
      <c r="A47" s="77" t="s">
        <v>16</v>
      </c>
      <c r="B47" s="78"/>
      <c r="C47" s="79">
        <v>146947.53</v>
      </c>
    </row>
    <row r="48" spans="1:9" ht="15">
      <c r="A48" s="77" t="s">
        <v>17</v>
      </c>
      <c r="B48" s="78"/>
      <c r="C48" s="79"/>
    </row>
    <row r="49" spans="1:3" ht="15">
      <c r="A49" s="74" t="s">
        <v>19</v>
      </c>
      <c r="B49" s="75"/>
      <c r="C49" s="76">
        <f>SUM(C50:C51)</f>
        <v>26343.74</v>
      </c>
    </row>
    <row r="50" spans="1:3" ht="15">
      <c r="A50" s="77" t="s">
        <v>20</v>
      </c>
      <c r="B50" s="78"/>
      <c r="C50" s="79">
        <v>26343.74</v>
      </c>
    </row>
    <row r="51" spans="1:3" ht="15">
      <c r="A51" s="77" t="s">
        <v>17</v>
      </c>
      <c r="B51" s="78"/>
      <c r="C51" s="79"/>
    </row>
    <row r="52" spans="1:3" ht="15">
      <c r="A52" s="74" t="s">
        <v>32</v>
      </c>
      <c r="B52" s="75"/>
      <c r="C52" s="76">
        <f>C45+C46-C49</f>
        <v>1928887</v>
      </c>
    </row>
    <row r="53" spans="1:3" ht="15">
      <c r="A53" s="68" t="s">
        <v>22</v>
      </c>
      <c r="B53" s="69"/>
      <c r="C53" s="70"/>
    </row>
    <row r="54" spans="1:3" ht="15">
      <c r="A54" s="71" t="s">
        <v>23</v>
      </c>
      <c r="B54" s="72"/>
      <c r="C54" s="73">
        <v>1798467.79</v>
      </c>
    </row>
    <row r="55" spans="1:3" ht="15">
      <c r="A55" s="74" t="s">
        <v>15</v>
      </c>
      <c r="B55" s="75"/>
      <c r="C55" s="76">
        <f>SUM(C56:C57)</f>
        <v>154309.07999999999</v>
      </c>
    </row>
    <row r="56" spans="1:3" ht="15">
      <c r="A56" s="77" t="s">
        <v>24</v>
      </c>
      <c r="B56" s="78"/>
      <c r="C56" s="79">
        <v>7361.55</v>
      </c>
    </row>
    <row r="57" spans="1:3" ht="15">
      <c r="A57" s="77" t="s">
        <v>17</v>
      </c>
      <c r="B57" s="78"/>
      <c r="C57" s="80">
        <v>146947.53</v>
      </c>
    </row>
    <row r="58" spans="1:3" ht="15">
      <c r="A58" s="74" t="s">
        <v>19</v>
      </c>
      <c r="B58" s="75"/>
      <c r="C58" s="76">
        <f>SUM(C59:C60)</f>
        <v>26343.74</v>
      </c>
    </row>
    <row r="59" spans="1:3" ht="15">
      <c r="A59" s="77" t="s">
        <v>20</v>
      </c>
      <c r="B59" s="78"/>
      <c r="C59" s="79">
        <v>26343.74</v>
      </c>
    </row>
    <row r="60" spans="1:3" ht="15">
      <c r="A60" s="81" t="s">
        <v>17</v>
      </c>
      <c r="B60" s="82"/>
      <c r="C60" s="83"/>
    </row>
    <row r="61" spans="1:3" ht="15">
      <c r="A61" s="84" t="s">
        <v>21</v>
      </c>
      <c r="B61" s="85"/>
      <c r="C61" s="86">
        <f>C54+C55-C58</f>
        <v>1926433.1300000001</v>
      </c>
    </row>
    <row r="62" spans="1:3" ht="15">
      <c r="A62" s="87" t="s">
        <v>25</v>
      </c>
      <c r="B62" s="88"/>
      <c r="C62" s="70"/>
    </row>
    <row r="63" spans="1:3" ht="15">
      <c r="A63" s="71" t="s">
        <v>23</v>
      </c>
      <c r="B63" s="72"/>
      <c r="C63" s="73"/>
    </row>
    <row r="64" spans="1:3" ht="15">
      <c r="A64" s="89" t="s">
        <v>26</v>
      </c>
      <c r="B64" s="90"/>
      <c r="C64" s="91"/>
    </row>
    <row r="65" spans="1:5" ht="15">
      <c r="A65" s="89" t="s">
        <v>27</v>
      </c>
      <c r="B65" s="90"/>
      <c r="C65" s="91"/>
    </row>
    <row r="66" spans="1:5" ht="15">
      <c r="A66" s="92" t="s">
        <v>32</v>
      </c>
      <c r="B66" s="93"/>
      <c r="C66" s="94">
        <f>C63+C64-C65</f>
        <v>0</v>
      </c>
    </row>
    <row r="67" spans="1:5" ht="15">
      <c r="A67" s="68" t="s">
        <v>28</v>
      </c>
      <c r="B67" s="69"/>
      <c r="C67" s="70"/>
    </row>
    <row r="68" spans="1:5" ht="15">
      <c r="A68" s="71" t="s">
        <v>23</v>
      </c>
      <c r="B68" s="72"/>
      <c r="C68" s="73">
        <f>C45-C54-C63</f>
        <v>9815.4199999999255</v>
      </c>
    </row>
    <row r="69" spans="1:5" ht="15.75" thickBot="1">
      <c r="A69" s="95" t="s">
        <v>21</v>
      </c>
      <c r="B69" s="96"/>
      <c r="C69" s="97">
        <f>C52-C61-C66</f>
        <v>2453.8699999998789</v>
      </c>
    </row>
    <row r="77" spans="1:5" ht="15">
      <c r="A77" s="98" t="s">
        <v>33</v>
      </c>
      <c r="B77" s="99"/>
      <c r="C77" s="99"/>
      <c r="D77" s="99"/>
      <c r="E77" s="99"/>
    </row>
    <row r="78" spans="1:5" ht="14.25" thickBot="1">
      <c r="A78" s="100"/>
      <c r="B78" s="101"/>
      <c r="C78" s="101"/>
      <c r="D78" s="101"/>
      <c r="E78" s="101"/>
    </row>
    <row r="79" spans="1:5" ht="153.75" thickBot="1">
      <c r="A79" s="102" t="s">
        <v>34</v>
      </c>
      <c r="B79" s="103" t="s">
        <v>35</v>
      </c>
      <c r="C79" s="103" t="s">
        <v>36</v>
      </c>
      <c r="D79" s="103" t="s">
        <v>37</v>
      </c>
      <c r="E79" s="104" t="s">
        <v>38</v>
      </c>
    </row>
    <row r="80" spans="1:5" ht="14.25" thickBot="1">
      <c r="A80" s="105" t="s">
        <v>13</v>
      </c>
      <c r="B80" s="106"/>
      <c r="C80" s="106"/>
      <c r="D80" s="106"/>
      <c r="E80" s="107"/>
    </row>
    <row r="81" spans="1:5" ht="25.5">
      <c r="A81" s="108" t="s">
        <v>39</v>
      </c>
      <c r="B81" s="109"/>
      <c r="C81" s="109"/>
      <c r="D81" s="109"/>
      <c r="E81" s="110">
        <f>B81+C81+D81</f>
        <v>0</v>
      </c>
    </row>
    <row r="82" spans="1:5">
      <c r="A82" s="111" t="s">
        <v>26</v>
      </c>
      <c r="B82" s="112">
        <f>SUM(B83:B84)</f>
        <v>0</v>
      </c>
      <c r="C82" s="112">
        <f>SUM(C83:C84)</f>
        <v>0</v>
      </c>
      <c r="D82" s="112">
        <f>SUM(D83:D84)</f>
        <v>0</v>
      </c>
      <c r="E82" s="113">
        <f>SUM(E83:E84)</f>
        <v>0</v>
      </c>
    </row>
    <row r="83" spans="1:5">
      <c r="A83" s="114" t="s">
        <v>40</v>
      </c>
      <c r="B83" s="115"/>
      <c r="C83" s="115"/>
      <c r="D83" s="115"/>
      <c r="E83" s="116">
        <f>B83+C83+D83</f>
        <v>0</v>
      </c>
    </row>
    <row r="84" spans="1:5">
      <c r="A84" s="114" t="s">
        <v>41</v>
      </c>
      <c r="B84" s="115"/>
      <c r="C84" s="115"/>
      <c r="D84" s="115"/>
      <c r="E84" s="116">
        <f>B84+C84+D84</f>
        <v>0</v>
      </c>
    </row>
    <row r="85" spans="1:5">
      <c r="A85" s="111" t="s">
        <v>27</v>
      </c>
      <c r="B85" s="112">
        <f>SUM(B86:B88)</f>
        <v>0</v>
      </c>
      <c r="C85" s="112">
        <f>SUM(C86:C88)</f>
        <v>0</v>
      </c>
      <c r="D85" s="112">
        <f>SUM(D86:D88)</f>
        <v>0</v>
      </c>
      <c r="E85" s="113">
        <f>SUM(E86:E88)</f>
        <v>0</v>
      </c>
    </row>
    <row r="86" spans="1:5">
      <c r="A86" s="114" t="s">
        <v>42</v>
      </c>
      <c r="B86" s="115"/>
      <c r="C86" s="115"/>
      <c r="D86" s="115"/>
      <c r="E86" s="116">
        <f>B86+C86+D86</f>
        <v>0</v>
      </c>
    </row>
    <row r="87" spans="1:5">
      <c r="A87" s="114" t="s">
        <v>43</v>
      </c>
      <c r="B87" s="115"/>
      <c r="C87" s="115"/>
      <c r="D87" s="115"/>
      <c r="E87" s="116">
        <f>B87+C87+D87</f>
        <v>0</v>
      </c>
    </row>
    <row r="88" spans="1:5">
      <c r="A88" s="117" t="s">
        <v>44</v>
      </c>
      <c r="B88" s="115"/>
      <c r="C88" s="115"/>
      <c r="D88" s="115"/>
      <c r="E88" s="116">
        <f>B88+C88+D88</f>
        <v>0</v>
      </c>
    </row>
    <row r="89" spans="1:5" ht="26.25" thickBot="1">
      <c r="A89" s="118" t="s">
        <v>45</v>
      </c>
      <c r="B89" s="119">
        <f>B81+B82-B85</f>
        <v>0</v>
      </c>
      <c r="C89" s="119">
        <f>C81+C82-C85</f>
        <v>0</v>
      </c>
      <c r="D89" s="119">
        <f>D81+D82-D85</f>
        <v>0</v>
      </c>
      <c r="E89" s="120">
        <f>E81+E82-E85</f>
        <v>0</v>
      </c>
    </row>
    <row r="90" spans="1:5" ht="14.25" thickBot="1">
      <c r="A90" s="121" t="s">
        <v>46</v>
      </c>
      <c r="B90" s="122"/>
      <c r="C90" s="122"/>
      <c r="D90" s="122"/>
      <c r="E90" s="123"/>
    </row>
    <row r="91" spans="1:5">
      <c r="A91" s="108" t="s">
        <v>47</v>
      </c>
      <c r="B91" s="109"/>
      <c r="C91" s="109"/>
      <c r="D91" s="109"/>
      <c r="E91" s="110">
        <f>B91+C91+D91</f>
        <v>0</v>
      </c>
    </row>
    <row r="92" spans="1:5">
      <c r="A92" s="111" t="s">
        <v>26</v>
      </c>
      <c r="B92" s="124"/>
      <c r="C92" s="124"/>
      <c r="D92" s="124"/>
      <c r="E92" s="113">
        <f>SUM(B92:D92)</f>
        <v>0</v>
      </c>
    </row>
    <row r="93" spans="1:5">
      <c r="A93" s="111" t="s">
        <v>27</v>
      </c>
      <c r="B93" s="124"/>
      <c r="C93" s="124"/>
      <c r="D93" s="124"/>
      <c r="E93" s="113">
        <f>SUM(B93:D93)</f>
        <v>0</v>
      </c>
    </row>
    <row r="94" spans="1:5" ht="14.25" thickBot="1">
      <c r="A94" s="118" t="s">
        <v>48</v>
      </c>
      <c r="B94" s="119">
        <f>B91+B92-B93</f>
        <v>0</v>
      </c>
      <c r="C94" s="119">
        <f>C91+C92-C93</f>
        <v>0</v>
      </c>
      <c r="D94" s="119">
        <f>D91+D92-D93</f>
        <v>0</v>
      </c>
      <c r="E94" s="120">
        <f>E91+E92-E93</f>
        <v>0</v>
      </c>
    </row>
    <row r="102" spans="1:9" ht="48" customHeight="1">
      <c r="A102" s="12" t="s">
        <v>49</v>
      </c>
      <c r="B102" s="125"/>
      <c r="C102" s="125"/>
    </row>
    <row r="103" spans="1:9" ht="14.25" thickBot="1">
      <c r="A103" s="126"/>
      <c r="B103" s="127"/>
      <c r="C103" s="127"/>
    </row>
    <row r="104" spans="1:9">
      <c r="A104" s="128" t="s">
        <v>50</v>
      </c>
      <c r="B104" s="129" t="s">
        <v>51</v>
      </c>
      <c r="C104" s="129" t="s">
        <v>52</v>
      </c>
      <c r="D104" s="130" t="s">
        <v>53</v>
      </c>
    </row>
    <row r="105" spans="1:9">
      <c r="A105" s="131" t="s">
        <v>54</v>
      </c>
      <c r="B105" s="132">
        <v>0</v>
      </c>
      <c r="C105" s="132">
        <v>0</v>
      </c>
      <c r="D105" s="133"/>
    </row>
    <row r="106" spans="1:9">
      <c r="A106" s="134" t="s">
        <v>55</v>
      </c>
      <c r="B106" s="135">
        <v>0</v>
      </c>
      <c r="C106" s="135">
        <v>0</v>
      </c>
      <c r="D106" s="136"/>
    </row>
    <row r="107" spans="1:9" ht="14.25" thickBot="1">
      <c r="A107" s="137" t="s">
        <v>56</v>
      </c>
      <c r="B107" s="138"/>
      <c r="C107" s="139"/>
      <c r="D107" s="140"/>
    </row>
    <row r="110" spans="1:9" ht="15">
      <c r="A110" s="12" t="s">
        <v>57</v>
      </c>
      <c r="B110" s="125"/>
      <c r="C110" s="125"/>
      <c r="D110" s="141"/>
      <c r="E110" s="141"/>
      <c r="F110" s="141"/>
      <c r="G110" s="141"/>
    </row>
    <row r="111" spans="1:9" ht="14.25" thickBot="1">
      <c r="A111" s="126"/>
      <c r="B111" s="127"/>
      <c r="C111" s="127"/>
    </row>
    <row r="112" spans="1:9" ht="13.5" customHeight="1">
      <c r="A112" s="142"/>
      <c r="B112" s="143" t="s">
        <v>58</v>
      </c>
      <c r="C112" s="144"/>
      <c r="D112" s="144"/>
      <c r="E112" s="144"/>
      <c r="F112" s="145"/>
      <c r="G112" s="143" t="s">
        <v>59</v>
      </c>
      <c r="H112" s="144"/>
      <c r="I112" s="145"/>
    </row>
    <row r="113" spans="1:9" ht="51">
      <c r="A113" s="146"/>
      <c r="B113" s="147" t="s">
        <v>60</v>
      </c>
      <c r="C113" s="148" t="s">
        <v>61</v>
      </c>
      <c r="D113" s="148" t="s">
        <v>62</v>
      </c>
      <c r="E113" s="148" t="s">
        <v>63</v>
      </c>
      <c r="F113" s="149" t="s">
        <v>64</v>
      </c>
      <c r="G113" s="150" t="s">
        <v>65</v>
      </c>
      <c r="H113" s="151" t="s">
        <v>66</v>
      </c>
      <c r="I113" s="152" t="s">
        <v>67</v>
      </c>
    </row>
    <row r="114" spans="1:9">
      <c r="A114" s="153" t="s">
        <v>51</v>
      </c>
      <c r="B114" s="154"/>
      <c r="C114" s="48"/>
      <c r="D114" s="48"/>
      <c r="E114" s="155"/>
      <c r="F114" s="156"/>
      <c r="G114" s="157"/>
      <c r="H114" s="48"/>
      <c r="I114" s="158"/>
    </row>
    <row r="115" spans="1:9" ht="36">
      <c r="A115" s="159" t="s">
        <v>68</v>
      </c>
      <c r="B115" s="160"/>
      <c r="C115" s="161"/>
      <c r="D115" s="161"/>
      <c r="E115" s="155"/>
      <c r="F115" s="156"/>
      <c r="G115" s="157"/>
      <c r="H115" s="161"/>
      <c r="I115" s="162"/>
    </row>
    <row r="116" spans="1:9" ht="36.75" thickBot="1">
      <c r="A116" s="163" t="s">
        <v>69</v>
      </c>
      <c r="B116" s="164"/>
      <c r="C116" s="165"/>
      <c r="D116" s="165"/>
      <c r="E116" s="166"/>
      <c r="F116" s="167"/>
      <c r="G116" s="168"/>
      <c r="H116" s="165"/>
      <c r="I116" s="169"/>
    </row>
    <row r="117" spans="1:9" ht="15.75" thickBot="1">
      <c r="A117" s="170" t="s">
        <v>52</v>
      </c>
      <c r="B117" s="171">
        <f t="shared" ref="B117:I117" si="10">B114+B115-B116</f>
        <v>0</v>
      </c>
      <c r="C117" s="172">
        <f t="shared" si="10"/>
        <v>0</v>
      </c>
      <c r="D117" s="172">
        <f t="shared" si="10"/>
        <v>0</v>
      </c>
      <c r="E117" s="173">
        <f t="shared" si="10"/>
        <v>0</v>
      </c>
      <c r="F117" s="174">
        <f t="shared" si="10"/>
        <v>0</v>
      </c>
      <c r="G117" s="175">
        <f t="shared" si="10"/>
        <v>0</v>
      </c>
      <c r="H117" s="173">
        <f t="shared" si="10"/>
        <v>0</v>
      </c>
      <c r="I117" s="174">
        <f t="shared" si="10"/>
        <v>0</v>
      </c>
    </row>
    <row r="120" spans="1:9" ht="15">
      <c r="A120" s="12" t="s">
        <v>70</v>
      </c>
      <c r="B120" s="125"/>
      <c r="C120" s="125"/>
    </row>
    <row r="121" spans="1:9" ht="14.25" thickBot="1">
      <c r="A121" s="126"/>
      <c r="B121" s="127"/>
      <c r="C121" s="127"/>
    </row>
    <row r="122" spans="1:9">
      <c r="A122" s="176" t="s">
        <v>50</v>
      </c>
      <c r="B122" s="129" t="s">
        <v>51</v>
      </c>
      <c r="C122" s="130" t="s">
        <v>52</v>
      </c>
    </row>
    <row r="123" spans="1:9" ht="26.25" thickBot="1">
      <c r="A123" s="177" t="s">
        <v>71</v>
      </c>
      <c r="B123" s="178">
        <v>0</v>
      </c>
      <c r="C123" s="179">
        <v>0</v>
      </c>
    </row>
    <row r="127" spans="1:9" ht="50.25" customHeight="1">
      <c r="A127" s="12" t="s">
        <v>72</v>
      </c>
      <c r="B127" s="125"/>
      <c r="C127" s="125"/>
      <c r="D127" s="141"/>
    </row>
    <row r="128" spans="1:9" ht="14.25" thickBot="1">
      <c r="A128" s="180"/>
      <c r="B128" s="181"/>
      <c r="C128" s="181"/>
    </row>
    <row r="129" spans="1:4">
      <c r="A129" s="182" t="s">
        <v>34</v>
      </c>
      <c r="B129" s="183"/>
      <c r="C129" s="129" t="s">
        <v>51</v>
      </c>
      <c r="D129" s="130" t="s">
        <v>52</v>
      </c>
    </row>
    <row r="130" spans="1:4" ht="66" customHeight="1">
      <c r="A130" s="184" t="s">
        <v>73</v>
      </c>
      <c r="B130" s="185"/>
      <c r="C130" s="132">
        <f>SUM(C132:C136)</f>
        <v>0</v>
      </c>
      <c r="D130" s="186">
        <f>SUM(D132:D136)</f>
        <v>0</v>
      </c>
    </row>
    <row r="131" spans="1:4">
      <c r="A131" s="187" t="s">
        <v>55</v>
      </c>
      <c r="B131" s="188"/>
      <c r="C131" s="189"/>
      <c r="D131" s="190"/>
    </row>
    <row r="132" spans="1:4">
      <c r="A132" s="191" t="s">
        <v>5</v>
      </c>
      <c r="B132" s="192"/>
      <c r="C132" s="193"/>
      <c r="D132" s="194"/>
    </row>
    <row r="133" spans="1:4">
      <c r="A133" s="195" t="s">
        <v>7</v>
      </c>
      <c r="B133" s="196"/>
      <c r="C133" s="197"/>
      <c r="D133" s="133"/>
    </row>
    <row r="134" spans="1:4">
      <c r="A134" s="195" t="s">
        <v>8</v>
      </c>
      <c r="B134" s="196"/>
      <c r="C134" s="197"/>
      <c r="D134" s="133"/>
    </row>
    <row r="135" spans="1:4">
      <c r="A135" s="195" t="s">
        <v>9</v>
      </c>
      <c r="B135" s="196"/>
      <c r="C135" s="197"/>
      <c r="D135" s="133"/>
    </row>
    <row r="136" spans="1:4">
      <c r="A136" s="195" t="s">
        <v>10</v>
      </c>
      <c r="B136" s="196"/>
      <c r="C136" s="197"/>
      <c r="D136" s="133"/>
    </row>
    <row r="154" spans="1:9">
      <c r="A154" s="198" t="s">
        <v>74</v>
      </c>
      <c r="B154" s="199"/>
      <c r="C154" s="199"/>
      <c r="D154" s="199"/>
      <c r="E154" s="199"/>
      <c r="F154" s="199"/>
      <c r="G154" s="199"/>
      <c r="H154" s="199"/>
      <c r="I154" s="199"/>
    </row>
    <row r="155" spans="1:9" ht="16.5" thickBot="1">
      <c r="A155" s="200"/>
      <c r="B155" s="201"/>
      <c r="C155" s="201"/>
      <c r="D155" s="201"/>
      <c r="E155" s="201" t="s">
        <v>75</v>
      </c>
      <c r="F155" s="202"/>
      <c r="G155" s="202"/>
      <c r="H155" s="202"/>
      <c r="I155" s="202"/>
    </row>
    <row r="156" spans="1:9" ht="89.25" customHeight="1" thickBot="1">
      <c r="A156" s="203" t="s">
        <v>76</v>
      </c>
      <c r="B156" s="204"/>
      <c r="C156" s="205" t="s">
        <v>77</v>
      </c>
      <c r="D156" s="206" t="s">
        <v>78</v>
      </c>
      <c r="E156" s="205" t="s">
        <v>79</v>
      </c>
      <c r="F156" s="207" t="s">
        <v>80</v>
      </c>
      <c r="G156" s="205" t="s">
        <v>81</v>
      </c>
      <c r="H156" s="205" t="s">
        <v>82</v>
      </c>
      <c r="I156" s="208" t="s">
        <v>83</v>
      </c>
    </row>
    <row r="157" spans="1:9">
      <c r="A157" s="209" t="s">
        <v>51</v>
      </c>
      <c r="B157" s="210"/>
      <c r="C157" s="211"/>
      <c r="D157" s="212"/>
      <c r="E157" s="213"/>
      <c r="F157" s="212"/>
      <c r="G157" s="213"/>
      <c r="H157" s="213"/>
      <c r="I157" s="214"/>
    </row>
    <row r="158" spans="1:9">
      <c r="A158" s="215"/>
      <c r="B158" s="216" t="s">
        <v>84</v>
      </c>
      <c r="C158" s="217"/>
      <c r="D158" s="218"/>
      <c r="E158" s="219"/>
      <c r="F158" s="218"/>
      <c r="G158" s="219"/>
      <c r="H158" s="219"/>
      <c r="I158" s="220"/>
    </row>
    <row r="159" spans="1:9">
      <c r="A159" s="221" t="s">
        <v>85</v>
      </c>
      <c r="B159" s="222"/>
      <c r="C159" s="223"/>
      <c r="D159" s="224"/>
      <c r="E159" s="225"/>
      <c r="F159" s="224"/>
      <c r="G159" s="225"/>
      <c r="H159" s="225"/>
      <c r="I159" s="226"/>
    </row>
    <row r="160" spans="1:9">
      <c r="A160" s="221" t="s">
        <v>86</v>
      </c>
      <c r="B160" s="222"/>
      <c r="C160" s="223"/>
      <c r="D160" s="224"/>
      <c r="E160" s="225"/>
      <c r="F160" s="224"/>
      <c r="G160" s="225"/>
      <c r="H160" s="225"/>
      <c r="I160" s="226"/>
    </row>
    <row r="161" spans="1:9" ht="14.25" thickBot="1">
      <c r="A161" s="227" t="s">
        <v>87</v>
      </c>
      <c r="B161" s="228"/>
      <c r="C161" s="229"/>
      <c r="D161" s="230"/>
      <c r="E161" s="231"/>
      <c r="F161" s="230"/>
      <c r="G161" s="231"/>
      <c r="H161" s="231"/>
      <c r="I161" s="232"/>
    </row>
    <row r="162" spans="1:9" ht="14.25" thickBot="1">
      <c r="A162" s="233"/>
      <c r="B162" s="234" t="s">
        <v>88</v>
      </c>
      <c r="C162" s="235"/>
      <c r="D162" s="235"/>
      <c r="E162" s="235">
        <f>SUM(E159:E161)</f>
        <v>0</v>
      </c>
      <c r="F162" s="235">
        <f>SUM(F159:F161)</f>
        <v>0</v>
      </c>
      <c r="G162" s="235">
        <f>SUM(G159:G161)</f>
        <v>0</v>
      </c>
      <c r="H162" s="235"/>
      <c r="I162" s="235"/>
    </row>
    <row r="163" spans="1:9" ht="87.75" customHeight="1" thickBot="1">
      <c r="A163" s="203" t="s">
        <v>76</v>
      </c>
      <c r="B163" s="236"/>
      <c r="C163" s="205" t="s">
        <v>77</v>
      </c>
      <c r="D163" s="206" t="s">
        <v>78</v>
      </c>
      <c r="E163" s="205" t="s">
        <v>79</v>
      </c>
      <c r="F163" s="207" t="s">
        <v>80</v>
      </c>
      <c r="G163" s="205" t="s">
        <v>81</v>
      </c>
      <c r="H163" s="205" t="s">
        <v>82</v>
      </c>
      <c r="I163" s="208" t="s">
        <v>83</v>
      </c>
    </row>
    <row r="164" spans="1:9">
      <c r="A164" s="209" t="s">
        <v>52</v>
      </c>
      <c r="B164" s="237"/>
      <c r="C164" s="238"/>
      <c r="D164" s="239"/>
      <c r="E164" s="240"/>
      <c r="F164" s="239"/>
      <c r="G164" s="240"/>
      <c r="H164" s="240"/>
      <c r="I164" s="241"/>
    </row>
    <row r="165" spans="1:9">
      <c r="A165" s="242"/>
      <c r="B165" s="243" t="s">
        <v>84</v>
      </c>
      <c r="C165" s="217"/>
      <c r="D165" s="218"/>
      <c r="E165" s="219"/>
      <c r="F165" s="218"/>
      <c r="G165" s="219"/>
      <c r="H165" s="219"/>
      <c r="I165" s="220"/>
    </row>
    <row r="166" spans="1:9">
      <c r="A166" s="221" t="s">
        <v>85</v>
      </c>
      <c r="B166" s="222"/>
      <c r="C166" s="223"/>
      <c r="D166" s="224"/>
      <c r="E166" s="225"/>
      <c r="F166" s="224"/>
      <c r="G166" s="225"/>
      <c r="H166" s="225"/>
      <c r="I166" s="226"/>
    </row>
    <row r="167" spans="1:9">
      <c r="A167" s="221" t="s">
        <v>86</v>
      </c>
      <c r="B167" s="222"/>
      <c r="C167" s="223"/>
      <c r="D167" s="224"/>
      <c r="E167" s="225"/>
      <c r="F167" s="224"/>
      <c r="G167" s="225"/>
      <c r="H167" s="225"/>
      <c r="I167" s="226"/>
    </row>
    <row r="168" spans="1:9" ht="14.25" thickBot="1">
      <c r="A168" s="227" t="s">
        <v>87</v>
      </c>
      <c r="B168" s="228"/>
      <c r="C168" s="229"/>
      <c r="D168" s="230"/>
      <c r="E168" s="231"/>
      <c r="F168" s="230"/>
      <c r="G168" s="231"/>
      <c r="H168" s="231"/>
      <c r="I168" s="232"/>
    </row>
    <row r="169" spans="1:9" ht="14.25" thickBot="1">
      <c r="A169" s="233"/>
      <c r="B169" s="234" t="s">
        <v>88</v>
      </c>
      <c r="C169" s="235"/>
      <c r="D169" s="244"/>
      <c r="E169" s="235">
        <f>SUM(E166:E168)</f>
        <v>0</v>
      </c>
      <c r="F169" s="235">
        <f>SUM(F166:F168)</f>
        <v>0</v>
      </c>
      <c r="G169" s="235">
        <f>SUM(G166:G168)</f>
        <v>0</v>
      </c>
      <c r="H169" s="235"/>
      <c r="I169" s="245"/>
    </row>
    <row r="172" spans="1:9" ht="15">
      <c r="A172" s="246" t="s">
        <v>89</v>
      </c>
      <c r="B172" s="247"/>
      <c r="C172" s="247"/>
      <c r="D172" s="247"/>
      <c r="E172" s="247"/>
      <c r="F172" s="247"/>
      <c r="G172" s="247"/>
      <c r="H172" s="247"/>
      <c r="I172" s="247"/>
    </row>
    <row r="173" spans="1:9" ht="14.25" thickBot="1">
      <c r="A173" s="248"/>
      <c r="B173" s="249"/>
      <c r="C173" s="249"/>
      <c r="D173" s="249"/>
      <c r="E173" s="248"/>
      <c r="F173" s="248"/>
      <c r="G173" s="248"/>
      <c r="H173" s="248"/>
      <c r="I173" s="248"/>
    </row>
    <row r="174" spans="1:9" ht="14.25" thickBot="1">
      <c r="A174" s="250" t="s">
        <v>90</v>
      </c>
      <c r="B174" s="251"/>
      <c r="C174" s="251"/>
      <c r="D174" s="252"/>
      <c r="E174" s="253" t="s">
        <v>51</v>
      </c>
      <c r="F174" s="254" t="s">
        <v>91</v>
      </c>
      <c r="G174" s="255"/>
      <c r="H174" s="256"/>
      <c r="I174" s="257" t="s">
        <v>52</v>
      </c>
    </row>
    <row r="175" spans="1:9" ht="26.25" thickBot="1">
      <c r="A175" s="258"/>
      <c r="B175" s="259"/>
      <c r="C175" s="259"/>
      <c r="D175" s="260"/>
      <c r="E175" s="261"/>
      <c r="F175" s="262" t="s">
        <v>26</v>
      </c>
      <c r="G175" s="263" t="s">
        <v>92</v>
      </c>
      <c r="H175" s="262" t="s">
        <v>93</v>
      </c>
      <c r="I175" s="264"/>
    </row>
    <row r="176" spans="1:9">
      <c r="A176" s="265">
        <v>1</v>
      </c>
      <c r="B176" s="266" t="s">
        <v>62</v>
      </c>
      <c r="C176" s="267"/>
      <c r="D176" s="268"/>
      <c r="E176" s="269"/>
      <c r="F176" s="270"/>
      <c r="G176" s="270"/>
      <c r="H176" s="270"/>
      <c r="I176" s="271">
        <f>E176+F176-G176-H176</f>
        <v>0</v>
      </c>
    </row>
    <row r="177" spans="1:9">
      <c r="A177" s="272"/>
      <c r="B177" s="273" t="s">
        <v>94</v>
      </c>
      <c r="C177" s="274"/>
      <c r="D177" s="275"/>
      <c r="E177" s="276"/>
      <c r="F177" s="277"/>
      <c r="G177" s="277"/>
      <c r="H177" s="277"/>
      <c r="I177" s="278">
        <f>E177+F177-G177-H177</f>
        <v>0</v>
      </c>
    </row>
    <row r="178" spans="1:9">
      <c r="A178" s="279" t="s">
        <v>95</v>
      </c>
      <c r="B178" s="280" t="s">
        <v>96</v>
      </c>
      <c r="C178" s="281"/>
      <c r="D178" s="282"/>
      <c r="E178" s="283">
        <v>1226146.8500000001</v>
      </c>
      <c r="F178" s="284">
        <v>145841.76999999999</v>
      </c>
      <c r="G178" s="284"/>
      <c r="H178" s="284">
        <v>28958.080000000002</v>
      </c>
      <c r="I178" s="285">
        <f>E178+F178-G178-H178</f>
        <v>1343030.54</v>
      </c>
    </row>
    <row r="179" spans="1:9">
      <c r="A179" s="279"/>
      <c r="B179" s="273" t="s">
        <v>94</v>
      </c>
      <c r="C179" s="274"/>
      <c r="D179" s="275"/>
      <c r="E179" s="286"/>
      <c r="F179" s="284"/>
      <c r="G179" s="284"/>
      <c r="H179" s="284"/>
      <c r="I179" s="284">
        <f>E179+F179-G179-H179</f>
        <v>0</v>
      </c>
    </row>
    <row r="180" spans="1:9" ht="14.25" thickBot="1">
      <c r="A180" s="287" t="s">
        <v>97</v>
      </c>
      <c r="B180" s="280" t="s">
        <v>98</v>
      </c>
      <c r="C180" s="281"/>
      <c r="D180" s="282"/>
      <c r="E180" s="283"/>
      <c r="F180" s="284"/>
      <c r="G180" s="284"/>
      <c r="H180" s="284"/>
      <c r="I180" s="277">
        <f>E180+F180-G180-H180</f>
        <v>0</v>
      </c>
    </row>
    <row r="181" spans="1:9" ht="14.25" thickBot="1">
      <c r="A181" s="288" t="s">
        <v>99</v>
      </c>
      <c r="B181" s="289"/>
      <c r="C181" s="289"/>
      <c r="D181" s="290"/>
      <c r="E181" s="291">
        <f>E176+E178+E180</f>
        <v>1226146.8500000001</v>
      </c>
      <c r="F181" s="291">
        <f>F176+F178+F180</f>
        <v>145841.76999999999</v>
      </c>
      <c r="G181" s="291">
        <f>G176+G178+G180</f>
        <v>0</v>
      </c>
      <c r="H181" s="291">
        <f>H176+H178+H180</f>
        <v>28958.080000000002</v>
      </c>
      <c r="I181" s="292">
        <f>I176+I178+I180</f>
        <v>1343030.54</v>
      </c>
    </row>
    <row r="182" spans="1:9">
      <c r="A182"/>
      <c r="B182"/>
      <c r="C182"/>
      <c r="D182"/>
      <c r="E182"/>
      <c r="F182"/>
      <c r="G182"/>
      <c r="H182"/>
      <c r="I182"/>
    </row>
    <row r="183" spans="1:9" ht="14.25">
      <c r="A183" s="293" t="s">
        <v>100</v>
      </c>
      <c r="B183"/>
      <c r="C183"/>
      <c r="D183"/>
      <c r="E183"/>
      <c r="F183"/>
      <c r="G183"/>
      <c r="H183"/>
      <c r="I183"/>
    </row>
    <row r="184" spans="1:9" ht="14.25">
      <c r="A184" s="293" t="s">
        <v>101</v>
      </c>
      <c r="B184"/>
      <c r="C184"/>
      <c r="D184"/>
      <c r="E184"/>
      <c r="F184"/>
      <c r="G184"/>
      <c r="H184"/>
      <c r="I184"/>
    </row>
    <row r="186" spans="1:9" ht="14.25">
      <c r="A186" s="294" t="s">
        <v>102</v>
      </c>
      <c r="B186" s="294"/>
      <c r="C186" s="294"/>
      <c r="D186" s="294"/>
      <c r="E186" s="294"/>
      <c r="F186" s="294"/>
      <c r="G186" s="294"/>
    </row>
    <row r="187" spans="1:9" ht="14.25" thickBot="1">
      <c r="A187" s="295"/>
      <c r="B187" s="296"/>
      <c r="C187" s="297"/>
      <c r="D187" s="297"/>
      <c r="E187" s="297"/>
      <c r="F187" s="297"/>
      <c r="G187" s="297"/>
    </row>
    <row r="188" spans="1:9" ht="26.25" thickBot="1">
      <c r="A188" s="298" t="s">
        <v>103</v>
      </c>
      <c r="B188" s="299"/>
      <c r="C188" s="300" t="s">
        <v>104</v>
      </c>
      <c r="D188" s="301" t="s">
        <v>105</v>
      </c>
      <c r="E188" s="302" t="s">
        <v>106</v>
      </c>
      <c r="F188" s="301" t="s">
        <v>107</v>
      </c>
      <c r="G188" s="303" t="s">
        <v>108</v>
      </c>
    </row>
    <row r="189" spans="1:9" ht="26.25" customHeight="1">
      <c r="A189" s="304" t="s">
        <v>109</v>
      </c>
      <c r="B189" s="305"/>
      <c r="C189" s="306"/>
      <c r="D189" s="306"/>
      <c r="E189" s="306"/>
      <c r="F189" s="306"/>
      <c r="G189" s="307">
        <f>C189+D189-E189-F189</f>
        <v>0</v>
      </c>
    </row>
    <row r="190" spans="1:9" ht="25.5" customHeight="1">
      <c r="A190" s="308" t="s">
        <v>110</v>
      </c>
      <c r="B190" s="309"/>
      <c r="C190" s="310"/>
      <c r="D190" s="310"/>
      <c r="E190" s="310"/>
      <c r="F190" s="310"/>
      <c r="G190" s="311">
        <f t="shared" ref="G190:G197" si="11">C190+D190-E190-F190</f>
        <v>0</v>
      </c>
    </row>
    <row r="191" spans="1:9">
      <c r="A191" s="308" t="s">
        <v>111</v>
      </c>
      <c r="B191" s="309"/>
      <c r="C191" s="310"/>
      <c r="D191" s="310"/>
      <c r="E191" s="310"/>
      <c r="F191" s="310"/>
      <c r="G191" s="311">
        <f t="shared" si="11"/>
        <v>0</v>
      </c>
    </row>
    <row r="192" spans="1:9">
      <c r="A192" s="308" t="s">
        <v>112</v>
      </c>
      <c r="B192" s="309"/>
      <c r="C192" s="310"/>
      <c r="D192" s="310"/>
      <c r="E192" s="310"/>
      <c r="F192" s="310"/>
      <c r="G192" s="311">
        <f t="shared" si="11"/>
        <v>0</v>
      </c>
    </row>
    <row r="193" spans="1:7" ht="38.25" customHeight="1">
      <c r="A193" s="308" t="s">
        <v>113</v>
      </c>
      <c r="B193" s="309"/>
      <c r="C193" s="310"/>
      <c r="D193" s="310"/>
      <c r="E193" s="310"/>
      <c r="F193" s="310"/>
      <c r="G193" s="311">
        <f t="shared" si="11"/>
        <v>0</v>
      </c>
    </row>
    <row r="194" spans="1:7" ht="25.5" customHeight="1">
      <c r="A194" s="312" t="s">
        <v>114</v>
      </c>
      <c r="B194" s="309"/>
      <c r="C194" s="310"/>
      <c r="D194" s="310"/>
      <c r="E194" s="310"/>
      <c r="F194" s="310"/>
      <c r="G194" s="311">
        <f t="shared" si="11"/>
        <v>0</v>
      </c>
    </row>
    <row r="195" spans="1:7">
      <c r="A195" s="312" t="s">
        <v>115</v>
      </c>
      <c r="B195" s="309"/>
      <c r="C195" s="310"/>
      <c r="D195" s="310"/>
      <c r="E195" s="310"/>
      <c r="F195" s="310"/>
      <c r="G195" s="311">
        <f t="shared" si="11"/>
        <v>0</v>
      </c>
    </row>
    <row r="196" spans="1:7" ht="24.75" customHeight="1">
      <c r="A196" s="312" t="s">
        <v>116</v>
      </c>
      <c r="B196" s="309"/>
      <c r="C196" s="310"/>
      <c r="D196" s="310"/>
      <c r="E196" s="310"/>
      <c r="F196" s="310"/>
      <c r="G196" s="311">
        <f t="shared" si="11"/>
        <v>0</v>
      </c>
    </row>
    <row r="197" spans="1:7" ht="27.75" customHeight="1" thickBot="1">
      <c r="A197" s="313" t="s">
        <v>117</v>
      </c>
      <c r="B197" s="314"/>
      <c r="C197" s="315"/>
      <c r="D197" s="315"/>
      <c r="E197" s="315"/>
      <c r="F197" s="315"/>
      <c r="G197" s="316">
        <f t="shared" si="11"/>
        <v>0</v>
      </c>
    </row>
    <row r="198" spans="1:7">
      <c r="A198" s="317" t="s">
        <v>118</v>
      </c>
      <c r="B198" s="318"/>
      <c r="C198" s="319">
        <f>SUM(C199:C218)</f>
        <v>300000</v>
      </c>
      <c r="D198" s="319">
        <f>SUM(D199:D218)</f>
        <v>0</v>
      </c>
      <c r="E198" s="319">
        <f>SUM(E199:E218)</f>
        <v>0</v>
      </c>
      <c r="F198" s="319">
        <f>SUM(F199:F218)</f>
        <v>0</v>
      </c>
      <c r="G198" s="320">
        <f>SUM(G199:G218)</f>
        <v>300000</v>
      </c>
    </row>
    <row r="199" spans="1:7">
      <c r="A199" s="321" t="s">
        <v>119</v>
      </c>
      <c r="B199" s="322"/>
      <c r="C199" s="323"/>
      <c r="D199" s="323"/>
      <c r="E199" s="324"/>
      <c r="F199" s="324"/>
      <c r="G199" s="325">
        <f t="shared" ref="G199:G218" si="12">C199+D199-E199-F199</f>
        <v>0</v>
      </c>
    </row>
    <row r="200" spans="1:7">
      <c r="A200" s="321" t="s">
        <v>120</v>
      </c>
      <c r="B200" s="322"/>
      <c r="C200" s="323"/>
      <c r="D200" s="323"/>
      <c r="E200" s="324"/>
      <c r="F200" s="324"/>
      <c r="G200" s="325">
        <f t="shared" si="12"/>
        <v>0</v>
      </c>
    </row>
    <row r="201" spans="1:7" ht="13.5" customHeight="1">
      <c r="A201" s="321" t="s">
        <v>121</v>
      </c>
      <c r="B201" s="322"/>
      <c r="C201" s="323"/>
      <c r="D201" s="323"/>
      <c r="E201" s="324"/>
      <c r="F201" s="324"/>
      <c r="G201" s="325">
        <f t="shared" si="12"/>
        <v>0</v>
      </c>
    </row>
    <row r="202" spans="1:7" ht="43.5" customHeight="1">
      <c r="A202" s="326" t="s">
        <v>122</v>
      </c>
      <c r="B202" s="322"/>
      <c r="C202" s="323"/>
      <c r="D202" s="323"/>
      <c r="E202" s="324"/>
      <c r="F202" s="324"/>
      <c r="G202" s="325">
        <f t="shared" si="12"/>
        <v>0</v>
      </c>
    </row>
    <row r="203" spans="1:7">
      <c r="A203" s="327" t="s">
        <v>123</v>
      </c>
      <c r="B203" s="322"/>
      <c r="C203" s="323">
        <v>300000</v>
      </c>
      <c r="D203" s="323"/>
      <c r="E203" s="324"/>
      <c r="F203" s="324"/>
      <c r="G203" s="325">
        <f t="shared" si="12"/>
        <v>300000</v>
      </c>
    </row>
    <row r="204" spans="1:7">
      <c r="A204" s="327" t="s">
        <v>124</v>
      </c>
      <c r="B204" s="322"/>
      <c r="C204" s="323"/>
      <c r="D204" s="323"/>
      <c r="E204" s="324"/>
      <c r="F204" s="324"/>
      <c r="G204" s="325">
        <f t="shared" si="12"/>
        <v>0</v>
      </c>
    </row>
    <row r="205" spans="1:7">
      <c r="A205" s="327" t="s">
        <v>125</v>
      </c>
      <c r="B205" s="322"/>
      <c r="C205" s="323"/>
      <c r="D205" s="323"/>
      <c r="E205" s="324"/>
      <c r="F205" s="324"/>
      <c r="G205" s="325">
        <f t="shared" si="12"/>
        <v>0</v>
      </c>
    </row>
    <row r="206" spans="1:7">
      <c r="A206" s="327" t="s">
        <v>126</v>
      </c>
      <c r="B206" s="322"/>
      <c r="C206" s="323"/>
      <c r="D206" s="323"/>
      <c r="E206" s="324"/>
      <c r="F206" s="324"/>
      <c r="G206" s="325">
        <f t="shared" si="12"/>
        <v>0</v>
      </c>
    </row>
    <row r="207" spans="1:7">
      <c r="A207" s="327" t="s">
        <v>127</v>
      </c>
      <c r="B207" s="322"/>
      <c r="C207" s="323"/>
      <c r="D207" s="323"/>
      <c r="E207" s="324"/>
      <c r="F207" s="324"/>
      <c r="G207" s="325">
        <f t="shared" si="12"/>
        <v>0</v>
      </c>
    </row>
    <row r="208" spans="1:7">
      <c r="A208" s="327" t="s">
        <v>128</v>
      </c>
      <c r="B208" s="322"/>
      <c r="C208" s="323"/>
      <c r="D208" s="323"/>
      <c r="E208" s="324"/>
      <c r="F208" s="324"/>
      <c r="G208" s="325">
        <f t="shared" si="12"/>
        <v>0</v>
      </c>
    </row>
    <row r="209" spans="1:7">
      <c r="A209" s="327" t="s">
        <v>129</v>
      </c>
      <c r="B209" s="322"/>
      <c r="C209" s="323"/>
      <c r="D209" s="323"/>
      <c r="E209" s="324"/>
      <c r="F209" s="324"/>
      <c r="G209" s="325">
        <f t="shared" si="12"/>
        <v>0</v>
      </c>
    </row>
    <row r="210" spans="1:7">
      <c r="A210" s="327" t="s">
        <v>130</v>
      </c>
      <c r="B210" s="322"/>
      <c r="C210" s="323"/>
      <c r="D210" s="323"/>
      <c r="E210" s="324"/>
      <c r="F210" s="324"/>
      <c r="G210" s="325">
        <f t="shared" si="12"/>
        <v>0</v>
      </c>
    </row>
    <row r="211" spans="1:7">
      <c r="A211" s="327" t="s">
        <v>131</v>
      </c>
      <c r="B211" s="322"/>
      <c r="C211" s="323"/>
      <c r="D211" s="323"/>
      <c r="E211" s="324"/>
      <c r="F211" s="324"/>
      <c r="G211" s="325">
        <f t="shared" si="12"/>
        <v>0</v>
      </c>
    </row>
    <row r="212" spans="1:7">
      <c r="A212" s="328" t="s">
        <v>132</v>
      </c>
      <c r="B212" s="322"/>
      <c r="C212" s="323"/>
      <c r="D212" s="323"/>
      <c r="E212" s="324"/>
      <c r="F212" s="324"/>
      <c r="G212" s="325">
        <f>C212+D212-E212-F212</f>
        <v>0</v>
      </c>
    </row>
    <row r="213" spans="1:7">
      <c r="A213" s="328" t="s">
        <v>133</v>
      </c>
      <c r="B213" s="322"/>
      <c r="C213" s="323"/>
      <c r="D213" s="323"/>
      <c r="E213" s="324"/>
      <c r="F213" s="324"/>
      <c r="G213" s="325">
        <f>C213+D213-E213-F213</f>
        <v>0</v>
      </c>
    </row>
    <row r="214" spans="1:7" ht="27.75" customHeight="1">
      <c r="A214" s="326" t="s">
        <v>134</v>
      </c>
      <c r="B214" s="322"/>
      <c r="C214" s="323"/>
      <c r="D214" s="323"/>
      <c r="E214" s="324"/>
      <c r="F214" s="324"/>
      <c r="G214" s="325">
        <f t="shared" si="12"/>
        <v>0</v>
      </c>
    </row>
    <row r="215" spans="1:7" ht="26.25" customHeight="1">
      <c r="A215" s="326" t="s">
        <v>135</v>
      </c>
      <c r="B215" s="322"/>
      <c r="C215" s="323"/>
      <c r="D215" s="323"/>
      <c r="E215" s="324"/>
      <c r="F215" s="324"/>
      <c r="G215" s="325">
        <f t="shared" si="12"/>
        <v>0</v>
      </c>
    </row>
    <row r="216" spans="1:7">
      <c r="A216" s="328" t="s">
        <v>136</v>
      </c>
      <c r="B216" s="322"/>
      <c r="C216" s="323"/>
      <c r="D216" s="323"/>
      <c r="E216" s="324"/>
      <c r="F216" s="324"/>
      <c r="G216" s="325">
        <f t="shared" si="12"/>
        <v>0</v>
      </c>
    </row>
    <row r="217" spans="1:7">
      <c r="A217" s="328" t="s">
        <v>137</v>
      </c>
      <c r="B217" s="322"/>
      <c r="C217" s="323"/>
      <c r="D217" s="323"/>
      <c r="E217" s="324"/>
      <c r="F217" s="324"/>
      <c r="G217" s="325">
        <f t="shared" si="12"/>
        <v>0</v>
      </c>
    </row>
    <row r="218" spans="1:7" ht="14.25" thickBot="1">
      <c r="A218" s="329" t="s">
        <v>138</v>
      </c>
      <c r="B218" s="330"/>
      <c r="C218" s="331"/>
      <c r="D218" s="331"/>
      <c r="E218" s="324"/>
      <c r="F218" s="324"/>
      <c r="G218" s="325">
        <f t="shared" si="12"/>
        <v>0</v>
      </c>
    </row>
    <row r="219" spans="1:7" ht="14.25" thickBot="1">
      <c r="A219" s="332" t="s">
        <v>139</v>
      </c>
      <c r="B219" s="333"/>
      <c r="C219" s="334">
        <f>SUM(C189:C198)</f>
        <v>300000</v>
      </c>
      <c r="D219" s="334">
        <f>SUM(D189:D198)</f>
        <v>0</v>
      </c>
      <c r="E219" s="334">
        <f>SUM(E189:E198)</f>
        <v>0</v>
      </c>
      <c r="F219" s="334">
        <f>SUM(F189:F198)</f>
        <v>0</v>
      </c>
      <c r="G219" s="335">
        <f>SUM(G189:G198)</f>
        <v>300000</v>
      </c>
    </row>
    <row r="220" spans="1:7">
      <c r="A220"/>
      <c r="B220"/>
      <c r="C220"/>
      <c r="D220"/>
      <c r="E220"/>
      <c r="F220"/>
      <c r="G220"/>
    </row>
    <row r="221" spans="1:7" ht="14.25">
      <c r="A221" s="336"/>
      <c r="B221" s="336"/>
      <c r="C221" s="336"/>
      <c r="D221" s="336"/>
      <c r="E221" s="336"/>
      <c r="F221" s="336"/>
      <c r="G221" s="336"/>
    </row>
    <row r="222" spans="1:7" ht="14.25">
      <c r="A222" s="337" t="s">
        <v>140</v>
      </c>
      <c r="B222" s="337"/>
      <c r="C222" s="337"/>
      <c r="D222" s="338"/>
      <c r="E222" s="339"/>
    </row>
    <row r="223" spans="1:7" ht="15.75" thickBot="1">
      <c r="A223" s="340"/>
      <c r="B223" s="340"/>
      <c r="C223" s="340"/>
    </row>
    <row r="224" spans="1:7" ht="14.25" thickBot="1">
      <c r="A224" s="332" t="s">
        <v>34</v>
      </c>
      <c r="B224" s="341"/>
      <c r="C224" s="342" t="s">
        <v>51</v>
      </c>
      <c r="D224" s="343" t="s">
        <v>52</v>
      </c>
    </row>
    <row r="225" spans="1:4" ht="14.25" thickBot="1">
      <c r="A225" s="332" t="s">
        <v>141</v>
      </c>
      <c r="B225" s="341"/>
      <c r="C225" s="344">
        <f>SUM(C226:C228)</f>
        <v>0</v>
      </c>
      <c r="D225" s="344">
        <f>SUM(D226:D228)</f>
        <v>0</v>
      </c>
    </row>
    <row r="226" spans="1:4">
      <c r="A226" s="345" t="s">
        <v>142</v>
      </c>
      <c r="B226" s="346"/>
      <c r="C226" s="347"/>
      <c r="D226" s="348"/>
    </row>
    <row r="227" spans="1:4">
      <c r="A227" s="349" t="s">
        <v>143</v>
      </c>
      <c r="B227" s="350"/>
      <c r="C227" s="351"/>
      <c r="D227" s="352"/>
    </row>
    <row r="228" spans="1:4" ht="14.25" thickBot="1">
      <c r="A228" s="353" t="s">
        <v>144</v>
      </c>
      <c r="B228" s="354"/>
      <c r="C228" s="351"/>
      <c r="D228" s="352"/>
    </row>
    <row r="229" spans="1:4" ht="26.25" customHeight="1" thickBot="1">
      <c r="A229" s="332" t="s">
        <v>145</v>
      </c>
      <c r="B229" s="341"/>
      <c r="C229" s="355">
        <f>SUM(C230:C232)</f>
        <v>0</v>
      </c>
      <c r="D229" s="344">
        <f>SUM(D230:D232)</f>
        <v>0</v>
      </c>
    </row>
    <row r="230" spans="1:4" ht="25.5" customHeight="1">
      <c r="A230" s="345" t="s">
        <v>142</v>
      </c>
      <c r="B230" s="346"/>
      <c r="C230" s="347"/>
      <c r="D230" s="348"/>
    </row>
    <row r="231" spans="1:4">
      <c r="A231" s="349" t="s">
        <v>143</v>
      </c>
      <c r="B231" s="350"/>
      <c r="C231" s="351"/>
      <c r="D231" s="352"/>
    </row>
    <row r="232" spans="1:4" ht="14.25" thickBot="1">
      <c r="A232" s="353" t="s">
        <v>144</v>
      </c>
      <c r="B232" s="354"/>
      <c r="C232" s="351"/>
      <c r="D232" s="352"/>
    </row>
    <row r="233" spans="1:4" ht="26.25" customHeight="1" thickBot="1">
      <c r="A233" s="332" t="s">
        <v>146</v>
      </c>
      <c r="B233" s="341"/>
      <c r="C233" s="356">
        <f>SUM(C234:C236)</f>
        <v>0</v>
      </c>
      <c r="D233" s="357">
        <f>SUM(D234:D236)</f>
        <v>0</v>
      </c>
    </row>
    <row r="234" spans="1:4" ht="25.5" customHeight="1">
      <c r="A234" s="345" t="s">
        <v>142</v>
      </c>
      <c r="B234" s="346"/>
      <c r="C234" s="347"/>
      <c r="D234" s="348"/>
    </row>
    <row r="235" spans="1:4">
      <c r="A235" s="349" t="s">
        <v>143</v>
      </c>
      <c r="B235" s="350"/>
      <c r="C235" s="351"/>
      <c r="D235" s="352"/>
    </row>
    <row r="236" spans="1:4" ht="14.25" thickBot="1">
      <c r="A236" s="353" t="s">
        <v>144</v>
      </c>
      <c r="B236" s="354"/>
      <c r="C236" s="351"/>
      <c r="D236" s="352"/>
    </row>
    <row r="237" spans="1:4" ht="14.25" thickBot="1">
      <c r="A237" s="332" t="s">
        <v>147</v>
      </c>
      <c r="B237" s="341"/>
      <c r="C237" s="358">
        <f>C229+C233+C225</f>
        <v>0</v>
      </c>
      <c r="D237" s="358">
        <f>D229+D233+D225</f>
        <v>0</v>
      </c>
    </row>
    <row r="240" spans="1:4" ht="60.75" customHeight="1">
      <c r="A240" s="198" t="s">
        <v>148</v>
      </c>
      <c r="B240" s="198"/>
      <c r="C240" s="198"/>
      <c r="D240" s="199"/>
    </row>
    <row r="241" spans="1:5" ht="14.25" thickBot="1">
      <c r="A241" s="359"/>
      <c r="B241" s="359"/>
      <c r="C241" s="359"/>
    </row>
    <row r="242" spans="1:5" ht="14.25" thickBot="1">
      <c r="A242" s="360" t="s">
        <v>149</v>
      </c>
      <c r="B242" s="361"/>
      <c r="C242" s="207" t="s">
        <v>104</v>
      </c>
      <c r="D242" s="362" t="s">
        <v>108</v>
      </c>
    </row>
    <row r="243" spans="1:5" ht="25.5" customHeight="1">
      <c r="A243" s="363" t="s">
        <v>150</v>
      </c>
      <c r="B243" s="364"/>
      <c r="C243" s="365"/>
      <c r="D243" s="366"/>
    </row>
    <row r="244" spans="1:5" ht="26.25" customHeight="1" thickBot="1">
      <c r="A244" s="367" t="s">
        <v>151</v>
      </c>
      <c r="B244" s="368"/>
      <c r="C244" s="369"/>
      <c r="D244" s="370"/>
    </row>
    <row r="245" spans="1:5" ht="14.25" thickBot="1">
      <c r="A245" s="371" t="s">
        <v>139</v>
      </c>
      <c r="B245" s="372"/>
      <c r="C245" s="373">
        <f>SUM(C243:C244)</f>
        <v>0</v>
      </c>
      <c r="D245" s="374">
        <f>SUM(D243:D244)</f>
        <v>0</v>
      </c>
    </row>
    <row r="251" spans="1:5" ht="14.25">
      <c r="A251" s="375" t="s">
        <v>152</v>
      </c>
      <c r="B251" s="375"/>
      <c r="C251" s="375"/>
      <c r="D251" s="375"/>
      <c r="E251" s="375"/>
    </row>
    <row r="252" spans="1:5" ht="14.25" thickBot="1">
      <c r="A252" s="376"/>
      <c r="B252" s="377"/>
      <c r="C252" s="377"/>
      <c r="D252" s="377"/>
      <c r="E252" s="377"/>
    </row>
    <row r="253" spans="1:5" ht="14.25" thickBot="1">
      <c r="A253" s="378" t="s">
        <v>153</v>
      </c>
      <c r="B253" s="379" t="s">
        <v>154</v>
      </c>
      <c r="C253" s="380"/>
      <c r="D253" s="379" t="s">
        <v>155</v>
      </c>
      <c r="E253" s="380"/>
    </row>
    <row r="254" spans="1:5" ht="14.25" thickBot="1">
      <c r="A254" s="381"/>
      <c r="B254" s="382" t="s">
        <v>156</v>
      </c>
      <c r="C254" s="383" t="s">
        <v>157</v>
      </c>
      <c r="D254" s="384" t="s">
        <v>158</v>
      </c>
      <c r="E254" s="383" t="s">
        <v>159</v>
      </c>
    </row>
    <row r="255" spans="1:5" ht="14.25" thickBot="1">
      <c r="A255" s="385" t="s">
        <v>160</v>
      </c>
      <c r="B255" s="379"/>
      <c r="C255" s="386"/>
      <c r="D255" s="386"/>
      <c r="E255" s="387"/>
    </row>
    <row r="256" spans="1:5">
      <c r="A256" s="388" t="s">
        <v>161</v>
      </c>
      <c r="B256" s="389"/>
      <c r="C256" s="389"/>
      <c r="D256" s="390"/>
      <c r="E256" s="389"/>
    </row>
    <row r="257" spans="1:5" ht="25.5">
      <c r="A257" s="388" t="s">
        <v>162</v>
      </c>
      <c r="B257" s="389"/>
      <c r="C257" s="389"/>
      <c r="D257" s="390"/>
      <c r="E257" s="389"/>
    </row>
    <row r="258" spans="1:5">
      <c r="A258" s="388" t="s">
        <v>163</v>
      </c>
      <c r="B258" s="389"/>
      <c r="C258" s="389"/>
      <c r="D258" s="390"/>
      <c r="E258" s="389"/>
    </row>
    <row r="259" spans="1:5">
      <c r="A259" s="388" t="s">
        <v>164</v>
      </c>
      <c r="B259" s="391">
        <f>SUM(B260:B261)</f>
        <v>0</v>
      </c>
      <c r="C259" s="391">
        <f>SUM(C260:C261)</f>
        <v>0</v>
      </c>
      <c r="D259" s="391">
        <f>SUM(D260:D261)</f>
        <v>0</v>
      </c>
      <c r="E259" s="391">
        <f>SUM(E260:E261)</f>
        <v>0</v>
      </c>
    </row>
    <row r="260" spans="1:5">
      <c r="A260" s="392" t="s">
        <v>87</v>
      </c>
      <c r="B260" s="391"/>
      <c r="C260" s="391"/>
      <c r="D260" s="393"/>
      <c r="E260" s="391"/>
    </row>
    <row r="261" spans="1:5" ht="14.25" thickBot="1">
      <c r="A261" s="394" t="s">
        <v>87</v>
      </c>
      <c r="B261" s="395"/>
      <c r="C261" s="395"/>
      <c r="D261" s="396"/>
      <c r="E261" s="395"/>
    </row>
    <row r="262" spans="1:5" ht="14.25" thickBot="1">
      <c r="A262" s="397" t="s">
        <v>139</v>
      </c>
      <c r="B262" s="235">
        <f>SUM(B256:B259)</f>
        <v>0</v>
      </c>
      <c r="C262" s="235">
        <f>SUM(C256:C259)</f>
        <v>0</v>
      </c>
      <c r="D262" s="235">
        <f>SUM(D256:D259)</f>
        <v>0</v>
      </c>
      <c r="E262" s="235">
        <f>SUM(E256:E259)</f>
        <v>0</v>
      </c>
    </row>
    <row r="263" spans="1:5" ht="14.25" thickBot="1">
      <c r="A263" s="385" t="s">
        <v>165</v>
      </c>
      <c r="B263" s="379"/>
      <c r="C263" s="386"/>
      <c r="D263" s="386"/>
      <c r="E263" s="387"/>
    </row>
    <row r="264" spans="1:5">
      <c r="A264" s="388" t="s">
        <v>161</v>
      </c>
      <c r="B264" s="389"/>
      <c r="C264" s="389"/>
      <c r="D264" s="390"/>
      <c r="E264" s="389"/>
    </row>
    <row r="265" spans="1:5" ht="25.5">
      <c r="A265" s="388" t="s">
        <v>162</v>
      </c>
      <c r="B265" s="389"/>
      <c r="C265" s="389"/>
      <c r="D265" s="390"/>
      <c r="E265" s="389"/>
    </row>
    <row r="266" spans="1:5">
      <c r="A266" s="388" t="s">
        <v>163</v>
      </c>
      <c r="B266" s="389"/>
      <c r="C266" s="389"/>
      <c r="D266" s="390"/>
      <c r="E266" s="389"/>
    </row>
    <row r="267" spans="1:5">
      <c r="A267" s="388" t="s">
        <v>164</v>
      </c>
      <c r="B267" s="391">
        <f>SUM(B268:B269)</f>
        <v>0</v>
      </c>
      <c r="C267" s="391">
        <f>SUM(C268:C269)</f>
        <v>0</v>
      </c>
      <c r="D267" s="391">
        <f>SUM(D268:D269)</f>
        <v>0</v>
      </c>
      <c r="E267" s="391">
        <f>SUM(E268:E269)</f>
        <v>0</v>
      </c>
    </row>
    <row r="268" spans="1:5">
      <c r="A268" s="392" t="s">
        <v>87</v>
      </c>
      <c r="B268" s="391"/>
      <c r="C268" s="391"/>
      <c r="D268" s="393"/>
      <c r="E268" s="391"/>
    </row>
    <row r="269" spans="1:5" ht="14.25" thickBot="1">
      <c r="A269" s="394" t="s">
        <v>87</v>
      </c>
      <c r="B269" s="395"/>
      <c r="C269" s="395"/>
      <c r="D269" s="396"/>
      <c r="E269" s="395"/>
    </row>
    <row r="270" spans="1:5" ht="14.25" thickBot="1">
      <c r="A270" s="398" t="s">
        <v>139</v>
      </c>
      <c r="B270" s="235">
        <f>SUM(B264:B267)</f>
        <v>0</v>
      </c>
      <c r="C270" s="235">
        <f>SUM(C264:C267)</f>
        <v>0</v>
      </c>
      <c r="D270" s="235">
        <f>SUM(D264:D267)</f>
        <v>0</v>
      </c>
      <c r="E270" s="235">
        <f>SUM(E264:E267)</f>
        <v>0</v>
      </c>
    </row>
    <row r="274" spans="1:7" ht="29.25" customHeight="1">
      <c r="A274" s="198" t="s">
        <v>166</v>
      </c>
      <c r="B274" s="198"/>
      <c r="C274" s="198"/>
      <c r="D274" s="199"/>
      <c r="G274" s="399"/>
    </row>
    <row r="275" spans="1:7" ht="14.25" thickBot="1">
      <c r="A275" s="400"/>
      <c r="B275" s="401"/>
      <c r="C275" s="401"/>
      <c r="G275" s="399"/>
    </row>
    <row r="276" spans="1:7" ht="64.5" thickBot="1">
      <c r="A276" s="203" t="s">
        <v>167</v>
      </c>
      <c r="B276" s="236"/>
      <c r="C276" s="207" t="s">
        <v>104</v>
      </c>
      <c r="D276" s="362" t="s">
        <v>52</v>
      </c>
      <c r="E276" s="362" t="s">
        <v>168</v>
      </c>
      <c r="G276" s="402"/>
    </row>
    <row r="277" spans="1:7" ht="25.5" customHeight="1">
      <c r="A277" s="403" t="s">
        <v>169</v>
      </c>
      <c r="B277" s="404"/>
      <c r="C277" s="405"/>
      <c r="D277" s="406"/>
      <c r="E277" s="406"/>
      <c r="G277" s="402"/>
    </row>
    <row r="278" spans="1:7" ht="14.25">
      <c r="A278" s="407" t="s">
        <v>170</v>
      </c>
      <c r="B278" s="408"/>
      <c r="C278" s="409"/>
      <c r="D278" s="352"/>
      <c r="E278" s="352"/>
      <c r="G278" s="402"/>
    </row>
    <row r="279" spans="1:7" ht="25.5" customHeight="1">
      <c r="A279" s="410" t="s">
        <v>171</v>
      </c>
      <c r="B279" s="411"/>
      <c r="C279" s="412"/>
      <c r="D279" s="413"/>
      <c r="E279" s="413"/>
      <c r="G279" s="414"/>
    </row>
    <row r="280" spans="1:7" ht="14.25">
      <c r="A280" s="415" t="s">
        <v>172</v>
      </c>
      <c r="B280" s="416"/>
      <c r="C280" s="409"/>
      <c r="D280" s="352"/>
      <c r="E280" s="352"/>
      <c r="G280" s="402"/>
    </row>
    <row r="281" spans="1:7" ht="14.25">
      <c r="A281" s="407" t="s">
        <v>173</v>
      </c>
      <c r="B281" s="408"/>
      <c r="C281" s="417"/>
      <c r="D281" s="418"/>
      <c r="E281" s="418"/>
      <c r="G281" s="402"/>
    </row>
    <row r="282" spans="1:7" ht="14.25">
      <c r="A282" s="407" t="s">
        <v>174</v>
      </c>
      <c r="B282" s="408"/>
      <c r="C282" s="417"/>
      <c r="D282" s="418"/>
      <c r="E282" s="418"/>
      <c r="G282" s="402"/>
    </row>
    <row r="283" spans="1:7" ht="14.25">
      <c r="A283" s="407" t="s">
        <v>175</v>
      </c>
      <c r="B283" s="408"/>
      <c r="C283" s="419"/>
      <c r="D283" s="418"/>
      <c r="E283" s="418"/>
      <c r="G283" s="402"/>
    </row>
    <row r="284" spans="1:7">
      <c r="A284" s="407" t="s">
        <v>176</v>
      </c>
      <c r="B284" s="408"/>
      <c r="C284" s="420"/>
      <c r="D284" s="352"/>
      <c r="E284" s="352"/>
    </row>
    <row r="285" spans="1:7" ht="14.25" thickBot="1">
      <c r="A285" s="421" t="s">
        <v>17</v>
      </c>
      <c r="B285" s="422"/>
      <c r="C285" s="423"/>
      <c r="D285" s="424"/>
      <c r="E285" s="424"/>
    </row>
    <row r="286" spans="1:7" ht="14.25" thickBot="1">
      <c r="A286" s="425" t="s">
        <v>99</v>
      </c>
      <c r="B286" s="426"/>
      <c r="C286" s="427">
        <f>C277+C278+C280+C284+C281+C282+C283+C285</f>
        <v>0</v>
      </c>
      <c r="D286" s="427">
        <f>D277+D278+D280+D284+D281+D282+D283+D285</f>
        <v>0</v>
      </c>
      <c r="E286" s="428"/>
    </row>
    <row r="287" spans="1:7" ht="14.25">
      <c r="A287" s="294" t="s">
        <v>177</v>
      </c>
      <c r="B287" s="294"/>
      <c r="C287" s="294"/>
      <c r="D287" s="294"/>
    </row>
    <row r="288" spans="1:7" ht="14.25" thickBot="1">
      <c r="A288" s="295"/>
      <c r="B288" s="296"/>
      <c r="C288" s="297"/>
      <c r="D288" s="297"/>
    </row>
    <row r="289" spans="1:4" ht="14.25" thickBot="1">
      <c r="A289" s="429" t="s">
        <v>103</v>
      </c>
      <c r="B289" s="430"/>
      <c r="C289" s="300" t="s">
        <v>104</v>
      </c>
      <c r="D289" s="303" t="s">
        <v>108</v>
      </c>
    </row>
    <row r="290" spans="1:4" ht="32.25" customHeight="1" thickBot="1">
      <c r="A290" s="431" t="s">
        <v>178</v>
      </c>
      <c r="B290" s="380"/>
      <c r="C290" s="432"/>
      <c r="D290" s="433"/>
    </row>
    <row r="291" spans="1:4" ht="14.25" thickBot="1">
      <c r="A291" s="431" t="s">
        <v>179</v>
      </c>
      <c r="B291" s="380"/>
      <c r="C291" s="432"/>
      <c r="D291" s="433"/>
    </row>
    <row r="292" spans="1:4" ht="14.25" thickBot="1">
      <c r="A292" s="431" t="s">
        <v>180</v>
      </c>
      <c r="B292" s="380"/>
      <c r="C292" s="432"/>
      <c r="D292" s="433"/>
    </row>
    <row r="293" spans="1:4" ht="25.5" customHeight="1" thickBot="1">
      <c r="A293" s="431" t="s">
        <v>181</v>
      </c>
      <c r="B293" s="380"/>
      <c r="C293" s="432"/>
      <c r="D293" s="433"/>
    </row>
    <row r="294" spans="1:4" ht="27" customHeight="1" thickBot="1">
      <c r="A294" s="431" t="s">
        <v>182</v>
      </c>
      <c r="B294" s="380"/>
      <c r="C294" s="432"/>
      <c r="D294" s="433"/>
    </row>
    <row r="295" spans="1:4" ht="14.25" thickBot="1">
      <c r="A295" s="434" t="s">
        <v>183</v>
      </c>
      <c r="B295" s="380"/>
      <c r="C295" s="432"/>
      <c r="D295" s="433"/>
    </row>
    <row r="296" spans="1:4" ht="29.25" customHeight="1" thickBot="1">
      <c r="A296" s="434" t="s">
        <v>184</v>
      </c>
      <c r="B296" s="380"/>
      <c r="C296" s="432"/>
      <c r="D296" s="433"/>
    </row>
    <row r="297" spans="1:4" ht="25.5" customHeight="1" thickBot="1">
      <c r="A297" s="434" t="s">
        <v>185</v>
      </c>
      <c r="B297" s="380"/>
      <c r="C297" s="432"/>
      <c r="D297" s="433"/>
    </row>
    <row r="298" spans="1:4" ht="14.25" thickBot="1">
      <c r="A298" s="434" t="s">
        <v>186</v>
      </c>
      <c r="B298" s="435"/>
      <c r="C298" s="436">
        <f>SUM(C299:C318)</f>
        <v>0</v>
      </c>
      <c r="D298" s="437">
        <f>SUM(D299:D318)</f>
        <v>0</v>
      </c>
    </row>
    <row r="299" spans="1:4" ht="13.5" customHeight="1">
      <c r="A299" s="438" t="s">
        <v>119</v>
      </c>
      <c r="B299" s="439"/>
      <c r="C299" s="440"/>
      <c r="D299" s="441"/>
    </row>
    <row r="300" spans="1:4">
      <c r="A300" s="321" t="s">
        <v>120</v>
      </c>
      <c r="B300" s="442"/>
      <c r="C300" s="443"/>
      <c r="D300" s="441"/>
    </row>
    <row r="301" spans="1:4">
      <c r="A301" s="327" t="s">
        <v>121</v>
      </c>
      <c r="B301" s="442"/>
      <c r="C301" s="443"/>
      <c r="D301" s="441"/>
    </row>
    <row r="302" spans="1:4" ht="39.75" customHeight="1">
      <c r="A302" s="326" t="s">
        <v>122</v>
      </c>
      <c r="B302" s="442"/>
      <c r="C302" s="443"/>
      <c r="D302" s="441"/>
    </row>
    <row r="303" spans="1:4">
      <c r="A303" s="327" t="s">
        <v>123</v>
      </c>
      <c r="B303" s="442"/>
      <c r="C303" s="443"/>
      <c r="D303" s="441"/>
    </row>
    <row r="304" spans="1:4">
      <c r="A304" s="327" t="s">
        <v>124</v>
      </c>
      <c r="B304" s="442"/>
      <c r="C304" s="443"/>
      <c r="D304" s="441"/>
    </row>
    <row r="305" spans="1:4">
      <c r="A305" s="327" t="s">
        <v>125</v>
      </c>
      <c r="B305" s="442"/>
      <c r="C305" s="443"/>
      <c r="D305" s="441"/>
    </row>
    <row r="306" spans="1:4" ht="26.25" customHeight="1">
      <c r="A306" s="327" t="s">
        <v>126</v>
      </c>
      <c r="B306" s="442"/>
      <c r="C306" s="323"/>
      <c r="D306" s="444"/>
    </row>
    <row r="307" spans="1:4">
      <c r="A307" s="327" t="s">
        <v>127</v>
      </c>
      <c r="B307" s="442"/>
      <c r="C307" s="323"/>
      <c r="D307" s="444"/>
    </row>
    <row r="308" spans="1:4">
      <c r="A308" s="327" t="s">
        <v>128</v>
      </c>
      <c r="B308" s="442"/>
      <c r="C308" s="323"/>
      <c r="D308" s="444"/>
    </row>
    <row r="309" spans="1:4">
      <c r="A309" s="327" t="s">
        <v>129</v>
      </c>
      <c r="B309" s="442"/>
      <c r="C309" s="323"/>
      <c r="D309" s="444"/>
    </row>
    <row r="310" spans="1:4">
      <c r="A310" s="327" t="s">
        <v>130</v>
      </c>
      <c r="B310" s="442"/>
      <c r="C310" s="323"/>
      <c r="D310" s="444"/>
    </row>
    <row r="311" spans="1:4">
      <c r="A311" s="327" t="s">
        <v>131</v>
      </c>
      <c r="B311" s="442"/>
      <c r="C311" s="323"/>
      <c r="D311" s="444"/>
    </row>
    <row r="312" spans="1:4">
      <c r="A312" s="328" t="s">
        <v>132</v>
      </c>
      <c r="B312" s="442"/>
      <c r="C312" s="323"/>
      <c r="D312" s="444"/>
    </row>
    <row r="313" spans="1:4">
      <c r="A313" s="328" t="s">
        <v>133</v>
      </c>
      <c r="B313" s="442"/>
      <c r="C313" s="323"/>
      <c r="D313" s="444"/>
    </row>
    <row r="314" spans="1:4" ht="27" customHeight="1">
      <c r="A314" s="326" t="s">
        <v>134</v>
      </c>
      <c r="B314" s="442"/>
      <c r="C314" s="323"/>
      <c r="D314" s="444"/>
    </row>
    <row r="315" spans="1:4" ht="27" customHeight="1">
      <c r="A315" s="326" t="s">
        <v>135</v>
      </c>
      <c r="B315" s="442"/>
      <c r="C315" s="323"/>
      <c r="D315" s="444"/>
    </row>
    <row r="316" spans="1:4">
      <c r="A316" s="328" t="s">
        <v>136</v>
      </c>
      <c r="B316" s="442"/>
      <c r="C316" s="323"/>
      <c r="D316" s="444"/>
    </row>
    <row r="317" spans="1:4">
      <c r="A317" s="328" t="s">
        <v>137</v>
      </c>
      <c r="B317" s="442"/>
      <c r="C317" s="323"/>
      <c r="D317" s="444"/>
    </row>
    <row r="318" spans="1:4" ht="14.25" thickBot="1">
      <c r="A318" s="329" t="s">
        <v>138</v>
      </c>
      <c r="B318" s="330"/>
      <c r="C318" s="331"/>
      <c r="D318" s="444"/>
    </row>
    <row r="319" spans="1:4" ht="14.25" thickBot="1">
      <c r="A319" s="332" t="s">
        <v>139</v>
      </c>
      <c r="B319" s="380"/>
      <c r="C319" s="357">
        <f>SUM(C290:C298)</f>
        <v>0</v>
      </c>
      <c r="D319" s="357">
        <f>SUM(D290:D298)</f>
        <v>0</v>
      </c>
    </row>
    <row r="320" spans="1:4">
      <c r="A320"/>
      <c r="B320"/>
      <c r="C320"/>
      <c r="D320"/>
    </row>
    <row r="321" spans="1:8">
      <c r="A321"/>
      <c r="B321"/>
      <c r="C321"/>
      <c r="D321"/>
    </row>
    <row r="322" spans="1:8" ht="14.25">
      <c r="A322" s="445"/>
      <c r="B322" s="446"/>
      <c r="C322" s="446"/>
      <c r="D322"/>
    </row>
    <row r="325" spans="1:8" ht="14.25">
      <c r="A325" s="246" t="s">
        <v>187</v>
      </c>
      <c r="B325" s="246"/>
      <c r="C325" s="246"/>
    </row>
    <row r="326" spans="1:8" ht="16.5" thickBot="1">
      <c r="A326" s="447"/>
      <c r="B326" s="297"/>
      <c r="C326" s="297"/>
    </row>
    <row r="327" spans="1:8" ht="14.25" thickBot="1">
      <c r="A327" s="332" t="s">
        <v>188</v>
      </c>
      <c r="B327" s="448"/>
      <c r="C327" s="449" t="s">
        <v>51</v>
      </c>
      <c r="D327" s="303" t="s">
        <v>52</v>
      </c>
      <c r="G327" s="450"/>
      <c r="H327" s="450"/>
    </row>
    <row r="328" spans="1:8" ht="14.25" thickBot="1">
      <c r="A328" s="451" t="s">
        <v>189</v>
      </c>
      <c r="B328" s="452"/>
      <c r="C328" s="427">
        <f>SUM(C329:C338)</f>
        <v>5024.6899999999996</v>
      </c>
      <c r="D328" s="453">
        <f>SUM(D329:D338)</f>
        <v>4428.7800000000007</v>
      </c>
      <c r="G328" s="450"/>
      <c r="H328" s="450"/>
    </row>
    <row r="329" spans="1:8" ht="55.5" customHeight="1">
      <c r="A329" s="266" t="s">
        <v>190</v>
      </c>
      <c r="B329" s="268"/>
      <c r="C329" s="454"/>
      <c r="D329" s="455"/>
      <c r="G329" s="450"/>
      <c r="H329" s="450"/>
    </row>
    <row r="330" spans="1:8">
      <c r="A330" s="456" t="s">
        <v>191</v>
      </c>
      <c r="B330" s="457"/>
      <c r="C330" s="458"/>
      <c r="D330" s="459"/>
    </row>
    <row r="331" spans="1:8">
      <c r="A331" s="460" t="s">
        <v>192</v>
      </c>
      <c r="B331" s="461"/>
      <c r="C331" s="462"/>
      <c r="D331" s="463">
        <v>1205.1600000000001</v>
      </c>
    </row>
    <row r="332" spans="1:8" ht="28.5" customHeight="1">
      <c r="A332" s="464" t="s">
        <v>193</v>
      </c>
      <c r="B332" s="465"/>
      <c r="C332" s="462"/>
      <c r="D332" s="463"/>
    </row>
    <row r="333" spans="1:8" ht="32.25" customHeight="1">
      <c r="A333" s="464" t="s">
        <v>194</v>
      </c>
      <c r="B333" s="465"/>
      <c r="C333" s="462">
        <v>4735.95</v>
      </c>
      <c r="D333" s="463">
        <v>2879.52</v>
      </c>
    </row>
    <row r="334" spans="1:8">
      <c r="A334" s="466" t="s">
        <v>195</v>
      </c>
      <c r="B334" s="467"/>
      <c r="C334" s="462"/>
      <c r="D334" s="463"/>
    </row>
    <row r="335" spans="1:8">
      <c r="A335" s="466" t="s">
        <v>196</v>
      </c>
      <c r="B335" s="467"/>
      <c r="C335" s="462"/>
      <c r="D335" s="463"/>
    </row>
    <row r="336" spans="1:8">
      <c r="A336" s="460" t="s">
        <v>197</v>
      </c>
      <c r="B336" s="461"/>
      <c r="C336" s="409"/>
      <c r="D336" s="468"/>
    </row>
    <row r="337" spans="1:4">
      <c r="A337" s="466" t="s">
        <v>198</v>
      </c>
      <c r="B337" s="467"/>
      <c r="C337" s="409"/>
      <c r="D337" s="468"/>
    </row>
    <row r="338" spans="1:4" ht="14.25" thickBot="1">
      <c r="A338" s="469" t="s">
        <v>17</v>
      </c>
      <c r="B338" s="470"/>
      <c r="C338" s="417">
        <v>288.74</v>
      </c>
      <c r="D338" s="471">
        <v>344.1</v>
      </c>
    </row>
    <row r="339" spans="1:4" ht="14.25" thickBot="1">
      <c r="A339" s="451" t="s">
        <v>199</v>
      </c>
      <c r="B339" s="452"/>
      <c r="C339" s="427">
        <f>SUM(C340:C349)</f>
        <v>83620.679999999993</v>
      </c>
      <c r="D339" s="428">
        <f>SUM(D340:D349)</f>
        <v>109694.04000000001</v>
      </c>
    </row>
    <row r="340" spans="1:4" ht="59.25" customHeight="1">
      <c r="A340" s="266" t="s">
        <v>190</v>
      </c>
      <c r="B340" s="268"/>
      <c r="C340" s="458"/>
      <c r="D340" s="459"/>
    </row>
    <row r="341" spans="1:4">
      <c r="A341" s="456" t="s">
        <v>191</v>
      </c>
      <c r="B341" s="457"/>
      <c r="C341" s="458"/>
      <c r="D341" s="459"/>
    </row>
    <row r="342" spans="1:4">
      <c r="A342" s="460" t="s">
        <v>192</v>
      </c>
      <c r="B342" s="461"/>
      <c r="C342" s="462"/>
      <c r="D342" s="463">
        <v>320</v>
      </c>
    </row>
    <row r="343" spans="1:4" ht="27.75" customHeight="1">
      <c r="A343" s="464" t="s">
        <v>193</v>
      </c>
      <c r="B343" s="465"/>
      <c r="C343" s="462">
        <v>15529.45</v>
      </c>
      <c r="D343" s="463">
        <v>10480.620000000001</v>
      </c>
    </row>
    <row r="344" spans="1:4" ht="24.75" customHeight="1">
      <c r="A344" s="464" t="s">
        <v>194</v>
      </c>
      <c r="B344" s="465"/>
      <c r="C344" s="462">
        <v>59781.8</v>
      </c>
      <c r="D344" s="463">
        <v>85426.91</v>
      </c>
    </row>
    <row r="345" spans="1:4">
      <c r="A345" s="464" t="s">
        <v>195</v>
      </c>
      <c r="B345" s="465"/>
      <c r="C345" s="462">
        <v>34.049999999999997</v>
      </c>
      <c r="D345" s="463">
        <v>517.36</v>
      </c>
    </row>
    <row r="346" spans="1:4">
      <c r="A346" s="466" t="s">
        <v>196</v>
      </c>
      <c r="B346" s="467"/>
      <c r="C346" s="462">
        <v>863.28</v>
      </c>
      <c r="D346" s="463">
        <v>1059.44</v>
      </c>
    </row>
    <row r="347" spans="1:4">
      <c r="A347" s="466" t="s">
        <v>200</v>
      </c>
      <c r="B347" s="467"/>
      <c r="C347" s="409">
        <v>6655.95</v>
      </c>
      <c r="D347" s="468">
        <v>10217.52</v>
      </c>
    </row>
    <row r="348" spans="1:4">
      <c r="A348" s="466" t="s">
        <v>198</v>
      </c>
      <c r="B348" s="467"/>
      <c r="C348" s="409"/>
      <c r="D348" s="468"/>
    </row>
    <row r="349" spans="1:4" ht="63.75" customHeight="1" thickBot="1">
      <c r="A349" s="472" t="s">
        <v>201</v>
      </c>
      <c r="B349" s="473"/>
      <c r="C349" s="474">
        <v>756.15</v>
      </c>
      <c r="D349" s="475">
        <v>1672.19</v>
      </c>
    </row>
    <row r="350" spans="1:4" ht="14.25" thickBot="1">
      <c r="A350" s="476" t="s">
        <v>12</v>
      </c>
      <c r="B350" s="477"/>
      <c r="C350" s="478">
        <f>C328+C339</f>
        <v>88645.37</v>
      </c>
      <c r="D350" s="292">
        <f>D328+D339</f>
        <v>114122.82</v>
      </c>
    </row>
    <row r="355" spans="1:5" ht="14.25">
      <c r="A355" s="479" t="s">
        <v>202</v>
      </c>
      <c r="B355" s="479"/>
      <c r="C355" s="479"/>
      <c r="D355" s="141"/>
      <c r="E355" s="141"/>
    </row>
    <row r="356" spans="1:5" ht="14.25" thickBot="1">
      <c r="A356" s="297"/>
      <c r="B356" s="297"/>
      <c r="C356" s="297"/>
      <c r="D356"/>
    </row>
    <row r="357" spans="1:5" ht="14.25" thickBot="1">
      <c r="A357" s="480" t="s">
        <v>203</v>
      </c>
      <c r="B357" s="481"/>
      <c r="C357" s="482" t="s">
        <v>51</v>
      </c>
      <c r="D357" s="343" t="s">
        <v>108</v>
      </c>
    </row>
    <row r="358" spans="1:5">
      <c r="A358" s="483" t="s">
        <v>204</v>
      </c>
      <c r="B358" s="484"/>
      <c r="C358" s="485">
        <f>SUM(C359:C365)</f>
        <v>0</v>
      </c>
      <c r="D358" s="485">
        <f>SUM(D359:D365)</f>
        <v>0</v>
      </c>
    </row>
    <row r="359" spans="1:5">
      <c r="A359" s="486" t="s">
        <v>205</v>
      </c>
      <c r="B359" s="487"/>
      <c r="C359" s="488"/>
      <c r="D359" s="489"/>
    </row>
    <row r="360" spans="1:5">
      <c r="A360" s="486" t="s">
        <v>206</v>
      </c>
      <c r="B360" s="487"/>
      <c r="C360" s="488"/>
      <c r="D360" s="489"/>
    </row>
    <row r="361" spans="1:5" ht="27.75" customHeight="1">
      <c r="A361" s="327" t="s">
        <v>207</v>
      </c>
      <c r="B361" s="490"/>
      <c r="C361" s="488"/>
      <c r="D361" s="489"/>
    </row>
    <row r="362" spans="1:5">
      <c r="A362" s="327" t="s">
        <v>208</v>
      </c>
      <c r="B362" s="490"/>
      <c r="C362" s="488"/>
      <c r="D362" s="489"/>
    </row>
    <row r="363" spans="1:5" ht="17.25" customHeight="1">
      <c r="A363" s="327" t="s">
        <v>209</v>
      </c>
      <c r="B363" s="490"/>
      <c r="C363" s="488"/>
      <c r="D363" s="489"/>
    </row>
    <row r="364" spans="1:5" ht="16.5" customHeight="1">
      <c r="A364" s="327" t="s">
        <v>210</v>
      </c>
      <c r="B364" s="490"/>
      <c r="C364" s="488"/>
      <c r="D364" s="489"/>
    </row>
    <row r="365" spans="1:5">
      <c r="A365" s="327" t="s">
        <v>138</v>
      </c>
      <c r="B365" s="490"/>
      <c r="C365" s="488"/>
      <c r="D365" s="489"/>
    </row>
    <row r="366" spans="1:5">
      <c r="A366" s="491" t="s">
        <v>211</v>
      </c>
      <c r="B366" s="492"/>
      <c r="C366" s="485">
        <f>C367+C368+C370</f>
        <v>0</v>
      </c>
      <c r="D366" s="493">
        <f>D367+D368+D370</f>
        <v>0</v>
      </c>
    </row>
    <row r="367" spans="1:5">
      <c r="A367" s="494" t="s">
        <v>212</v>
      </c>
      <c r="B367" s="495"/>
      <c r="C367" s="496"/>
      <c r="D367" s="497"/>
    </row>
    <row r="368" spans="1:5">
      <c r="A368" s="494" t="s">
        <v>213</v>
      </c>
      <c r="B368" s="495"/>
      <c r="C368" s="496"/>
      <c r="D368" s="497"/>
    </row>
    <row r="369" spans="1:5">
      <c r="A369" s="494" t="s">
        <v>214</v>
      </c>
      <c r="B369" s="495"/>
      <c r="C369" s="496"/>
      <c r="D369" s="497"/>
    </row>
    <row r="370" spans="1:5" ht="14.25" thickBot="1">
      <c r="A370" s="498" t="s">
        <v>138</v>
      </c>
      <c r="B370" s="499"/>
      <c r="C370" s="496"/>
      <c r="D370" s="497"/>
    </row>
    <row r="371" spans="1:5" ht="14.25" thickBot="1">
      <c r="A371" s="476" t="s">
        <v>12</v>
      </c>
      <c r="B371" s="477"/>
      <c r="C371" s="500">
        <f>C358+C366</f>
        <v>0</v>
      </c>
      <c r="D371" s="500">
        <f>D358+D366</f>
        <v>0</v>
      </c>
    </row>
    <row r="374" spans="1:5" ht="26.25" customHeight="1">
      <c r="A374" s="337" t="s">
        <v>215</v>
      </c>
      <c r="B374" s="501"/>
      <c r="C374" s="501"/>
      <c r="D374" s="501"/>
    </row>
    <row r="375" spans="1:5" ht="14.25" thickBot="1">
      <c r="A375" s="401"/>
      <c r="B375" s="502"/>
      <c r="C375" s="401"/>
      <c r="D375" s="401"/>
    </row>
    <row r="376" spans="1:5" ht="14.25" thickBot="1">
      <c r="A376" s="503"/>
      <c r="B376" s="504"/>
      <c r="C376" s="505" t="s">
        <v>104</v>
      </c>
      <c r="D376" s="362" t="s">
        <v>52</v>
      </c>
    </row>
    <row r="377" spans="1:5" ht="14.25" thickBot="1">
      <c r="A377" s="506" t="s">
        <v>216</v>
      </c>
      <c r="B377" s="507"/>
      <c r="C377" s="409">
        <v>590748.46</v>
      </c>
      <c r="D377" s="352">
        <v>681711.34</v>
      </c>
    </row>
    <row r="378" spans="1:5" ht="14.25" thickBot="1">
      <c r="A378" s="451" t="s">
        <v>99</v>
      </c>
      <c r="B378" s="452"/>
      <c r="C378" s="428">
        <f>SUM(C377:C377)</f>
        <v>590748.46</v>
      </c>
      <c r="D378" s="428">
        <f>SUM(D377:D377)</f>
        <v>681711.34</v>
      </c>
    </row>
    <row r="381" spans="1:5">
      <c r="A381" s="337" t="s">
        <v>217</v>
      </c>
      <c r="B381" s="508"/>
      <c r="C381" s="508"/>
      <c r="D381" s="508"/>
      <c r="E381" s="509"/>
    </row>
    <row r="382" spans="1:5" ht="14.25" thickBot="1">
      <c r="A382" s="401"/>
      <c r="B382" s="401"/>
      <c r="C382" s="401"/>
      <c r="D382" s="401"/>
      <c r="E382"/>
    </row>
    <row r="383" spans="1:5" ht="26.25" thickBot="1">
      <c r="A383" s="360" t="s">
        <v>34</v>
      </c>
      <c r="B383" s="387"/>
      <c r="C383" s="205" t="s">
        <v>218</v>
      </c>
      <c r="D383" s="205" t="s">
        <v>219</v>
      </c>
      <c r="E383"/>
    </row>
    <row r="384" spans="1:5" ht="14.25" thickBot="1">
      <c r="A384" s="510" t="s">
        <v>220</v>
      </c>
      <c r="B384" s="511"/>
      <c r="C384" s="512">
        <v>5196863.51</v>
      </c>
      <c r="D384" s="513">
        <v>5840080.8499999996</v>
      </c>
      <c r="E384"/>
    </row>
    <row r="385" spans="1:9">
      <c r="A385"/>
      <c r="B385"/>
      <c r="C385"/>
      <c r="D385"/>
      <c r="E385"/>
    </row>
    <row r="386" spans="1:9" ht="29.25" customHeight="1">
      <c r="A386" s="514" t="s">
        <v>221</v>
      </c>
      <c r="B386" s="515"/>
      <c r="C386" s="515"/>
      <c r="D386" s="509"/>
      <c r="E386" s="509"/>
    </row>
    <row r="391" spans="1:9" ht="14.25">
      <c r="A391" s="516" t="s">
        <v>222</v>
      </c>
      <c r="B391" s="516"/>
      <c r="C391" s="516"/>
      <c r="D391" s="516"/>
      <c r="E391" s="516"/>
      <c r="F391" s="516"/>
      <c r="G391" s="516"/>
      <c r="H391" s="516"/>
      <c r="I391" s="516"/>
    </row>
    <row r="393" spans="1:9" ht="14.25">
      <c r="A393" s="516" t="s">
        <v>223</v>
      </c>
      <c r="B393" s="516"/>
      <c r="C393" s="516"/>
      <c r="D393" s="516"/>
      <c r="E393" s="516"/>
      <c r="F393" s="516"/>
      <c r="G393" s="516"/>
      <c r="H393" s="516"/>
      <c r="I393" s="516"/>
    </row>
    <row r="394" spans="1:9" ht="17.25" thickBot="1">
      <c r="A394" s="517"/>
      <c r="B394" s="517"/>
      <c r="C394" s="517"/>
      <c r="D394" s="517"/>
      <c r="E394" s="517"/>
      <c r="F394" s="517"/>
      <c r="G394" s="517"/>
      <c r="H394" s="517"/>
      <c r="I394" s="518"/>
    </row>
    <row r="395" spans="1:9" ht="26.25" thickBot="1">
      <c r="A395" s="253" t="s">
        <v>224</v>
      </c>
      <c r="B395" s="298" t="s">
        <v>225</v>
      </c>
      <c r="C395" s="519"/>
      <c r="D395" s="520"/>
      <c r="E395" s="302" t="s">
        <v>63</v>
      </c>
      <c r="F395" s="298" t="s">
        <v>226</v>
      </c>
      <c r="G395" s="386"/>
      <c r="H395" s="387"/>
      <c r="I395" s="521" t="s">
        <v>88</v>
      </c>
    </row>
    <row r="396" spans="1:9" ht="64.5" thickBot="1">
      <c r="A396" s="261"/>
      <c r="B396" s="522" t="s">
        <v>227</v>
      </c>
      <c r="C396" s="523" t="s">
        <v>228</v>
      </c>
      <c r="D396" s="524" t="s">
        <v>67</v>
      </c>
      <c r="E396" s="525" t="s">
        <v>229</v>
      </c>
      <c r="F396" s="522" t="s">
        <v>227</v>
      </c>
      <c r="G396" s="523" t="s">
        <v>230</v>
      </c>
      <c r="H396" s="524" t="s">
        <v>231</v>
      </c>
      <c r="I396" s="526"/>
    </row>
    <row r="397" spans="1:9" ht="14.25" thickBot="1">
      <c r="A397" s="527" t="s">
        <v>51</v>
      </c>
      <c r="B397" s="528"/>
      <c r="C397" s="529"/>
      <c r="D397" s="530"/>
      <c r="E397" s="436"/>
      <c r="F397" s="528"/>
      <c r="G397" s="531"/>
      <c r="H397" s="530"/>
      <c r="I397" s="436">
        <f>SUM(B397:H397)</f>
        <v>0</v>
      </c>
    </row>
    <row r="398" spans="1:9" ht="14.25" thickBot="1">
      <c r="A398" s="532" t="s">
        <v>26</v>
      </c>
      <c r="B398" s="533">
        <f t="shared" ref="B398:I398" si="13">SUM(B399:B401)</f>
        <v>0</v>
      </c>
      <c r="C398" s="534">
        <f t="shared" si="13"/>
        <v>0</v>
      </c>
      <c r="D398" s="535">
        <f t="shared" si="13"/>
        <v>0</v>
      </c>
      <c r="E398" s="532">
        <f t="shared" si="13"/>
        <v>0</v>
      </c>
      <c r="F398" s="533">
        <f t="shared" si="13"/>
        <v>0</v>
      </c>
      <c r="G398" s="533">
        <f t="shared" si="13"/>
        <v>0</v>
      </c>
      <c r="H398" s="532">
        <f t="shared" si="13"/>
        <v>0</v>
      </c>
      <c r="I398" s="532">
        <f t="shared" si="13"/>
        <v>0</v>
      </c>
    </row>
    <row r="399" spans="1:9">
      <c r="A399" s="536" t="s">
        <v>232</v>
      </c>
      <c r="B399" s="537"/>
      <c r="C399" s="538"/>
      <c r="D399" s="539"/>
      <c r="E399" s="540"/>
      <c r="F399" s="537"/>
      <c r="G399" s="541"/>
      <c r="H399" s="539"/>
      <c r="I399" s="542">
        <f>SUM(B399:H399)</f>
        <v>0</v>
      </c>
    </row>
    <row r="400" spans="1:9">
      <c r="A400" s="543" t="s">
        <v>233</v>
      </c>
      <c r="B400" s="544"/>
      <c r="C400" s="324"/>
      <c r="D400" s="545"/>
      <c r="E400" s="546"/>
      <c r="F400" s="544"/>
      <c r="G400" s="547"/>
      <c r="H400" s="545"/>
      <c r="I400" s="542">
        <f>SUM(B400:H400)</f>
        <v>0</v>
      </c>
    </row>
    <row r="401" spans="1:9" ht="14.25" thickBot="1">
      <c r="A401" s="548" t="s">
        <v>234</v>
      </c>
      <c r="B401" s="544"/>
      <c r="C401" s="324"/>
      <c r="D401" s="545"/>
      <c r="E401" s="546"/>
      <c r="F401" s="544"/>
      <c r="G401" s="547"/>
      <c r="H401" s="545"/>
      <c r="I401" s="542">
        <f>SUM(B401:H401)</f>
        <v>0</v>
      </c>
    </row>
    <row r="402" spans="1:9" ht="14.25" thickBot="1">
      <c r="A402" s="532" t="s">
        <v>27</v>
      </c>
      <c r="B402" s="528">
        <f t="shared" ref="B402:I402" si="14">SUM(B403:B407)</f>
        <v>0</v>
      </c>
      <c r="C402" s="529">
        <f t="shared" si="14"/>
        <v>0</v>
      </c>
      <c r="D402" s="531">
        <f t="shared" si="14"/>
        <v>0</v>
      </c>
      <c r="E402" s="436">
        <f t="shared" si="14"/>
        <v>0</v>
      </c>
      <c r="F402" s="528">
        <f t="shared" si="14"/>
        <v>0</v>
      </c>
      <c r="G402" s="528">
        <f t="shared" si="14"/>
        <v>0</v>
      </c>
      <c r="H402" s="436">
        <f t="shared" si="14"/>
        <v>0</v>
      </c>
      <c r="I402" s="436">
        <f t="shared" si="14"/>
        <v>0</v>
      </c>
    </row>
    <row r="403" spans="1:9" ht="29.25" customHeight="1">
      <c r="A403" s="549" t="s">
        <v>235</v>
      </c>
      <c r="B403" s="537"/>
      <c r="C403" s="538"/>
      <c r="D403" s="539"/>
      <c r="E403" s="540"/>
      <c r="F403" s="537"/>
      <c r="G403" s="541"/>
      <c r="H403" s="539"/>
      <c r="I403" s="542">
        <f>SUM(B403:H403)</f>
        <v>0</v>
      </c>
    </row>
    <row r="404" spans="1:9" ht="13.5" customHeight="1">
      <c r="A404" s="550" t="s">
        <v>236</v>
      </c>
      <c r="B404" s="544"/>
      <c r="C404" s="324"/>
      <c r="D404" s="545"/>
      <c r="E404" s="546"/>
      <c r="F404" s="544"/>
      <c r="G404" s="547"/>
      <c r="H404" s="545"/>
      <c r="I404" s="542">
        <f>SUM(B404:H404)</f>
        <v>0</v>
      </c>
    </row>
    <row r="405" spans="1:9">
      <c r="A405" s="550" t="s">
        <v>237</v>
      </c>
      <c r="B405" s="544"/>
      <c r="C405" s="324"/>
      <c r="D405" s="545"/>
      <c r="E405" s="546"/>
      <c r="F405" s="544"/>
      <c r="G405" s="547"/>
      <c r="H405" s="545"/>
      <c r="I405" s="542">
        <f>SUM(B405:H405)</f>
        <v>0</v>
      </c>
    </row>
    <row r="406" spans="1:9">
      <c r="A406" s="550" t="s">
        <v>238</v>
      </c>
      <c r="B406" s="544"/>
      <c r="C406" s="324"/>
      <c r="D406" s="545"/>
      <c r="E406" s="546"/>
      <c r="F406" s="544"/>
      <c r="G406" s="547"/>
      <c r="H406" s="545"/>
      <c r="I406" s="542">
        <f>SUM(B406:H406)</f>
        <v>0</v>
      </c>
    </row>
    <row r="407" spans="1:9" ht="25.5" customHeight="1" thickBot="1">
      <c r="A407" s="551" t="s">
        <v>239</v>
      </c>
      <c r="B407" s="544"/>
      <c r="C407" s="324"/>
      <c r="D407" s="545"/>
      <c r="E407" s="546"/>
      <c r="F407" s="544"/>
      <c r="G407" s="547"/>
      <c r="H407" s="545"/>
      <c r="I407" s="542">
        <f>SUM(B407:H407)</f>
        <v>0</v>
      </c>
    </row>
    <row r="408" spans="1:9" ht="19.5" customHeight="1" thickBot="1">
      <c r="A408" s="552" t="s">
        <v>52</v>
      </c>
      <c r="B408" s="553">
        <f t="shared" ref="B408:I408" si="15">B397+B398-B402</f>
        <v>0</v>
      </c>
      <c r="C408" s="553">
        <f t="shared" si="15"/>
        <v>0</v>
      </c>
      <c r="D408" s="553">
        <f t="shared" si="15"/>
        <v>0</v>
      </c>
      <c r="E408" s="357">
        <f t="shared" si="15"/>
        <v>0</v>
      </c>
      <c r="F408" s="553">
        <f t="shared" si="15"/>
        <v>0</v>
      </c>
      <c r="G408" s="553">
        <f t="shared" si="15"/>
        <v>0</v>
      </c>
      <c r="H408" s="357">
        <f t="shared" si="15"/>
        <v>0</v>
      </c>
      <c r="I408" s="357">
        <f t="shared" si="15"/>
        <v>0</v>
      </c>
    </row>
    <row r="410" spans="1:9">
      <c r="A410" s="198" t="s">
        <v>240</v>
      </c>
      <c r="B410" s="554"/>
      <c r="C410" s="554"/>
    </row>
    <row r="411" spans="1:9" ht="15" thickBot="1">
      <c r="A411" s="555"/>
      <c r="B411" s="556"/>
      <c r="C411" s="556"/>
      <c r="E411" s="557"/>
      <c r="F411" s="557"/>
      <c r="G411" s="557"/>
      <c r="H411" s="557"/>
      <c r="I411" s="557"/>
    </row>
    <row r="412" spans="1:9" ht="32.25" thickBot="1">
      <c r="A412" s="558" t="s">
        <v>103</v>
      </c>
      <c r="B412" s="559"/>
      <c r="C412" s="560" t="s">
        <v>51</v>
      </c>
      <c r="D412" s="561" t="s">
        <v>108</v>
      </c>
      <c r="E412" s="401"/>
      <c r="F412" s="401"/>
      <c r="G412" s="401"/>
      <c r="H412" s="401"/>
      <c r="I412" s="401"/>
    </row>
    <row r="413" spans="1:9">
      <c r="A413" s="562" t="s">
        <v>241</v>
      </c>
      <c r="B413" s="563"/>
      <c r="C413" s="564">
        <v>664164.06999999995</v>
      </c>
      <c r="D413" s="564">
        <v>389070.92</v>
      </c>
      <c r="E413" s="565"/>
      <c r="F413" s="566"/>
      <c r="G413" s="566"/>
      <c r="H413" s="565"/>
      <c r="I413" s="565"/>
    </row>
    <row r="414" spans="1:9">
      <c r="A414" s="567" t="s">
        <v>242</v>
      </c>
      <c r="B414" s="568"/>
      <c r="C414" s="569">
        <v>1719.35</v>
      </c>
      <c r="D414" s="569">
        <v>343.75</v>
      </c>
      <c r="E414" s="570"/>
      <c r="F414" s="566"/>
      <c r="G414" s="566"/>
      <c r="H414" s="566"/>
      <c r="I414" s="570"/>
    </row>
    <row r="415" spans="1:9">
      <c r="A415" s="567" t="s">
        <v>243</v>
      </c>
      <c r="B415" s="568"/>
      <c r="C415" s="569">
        <v>3554.05</v>
      </c>
      <c r="D415" s="569">
        <v>17382.53</v>
      </c>
      <c r="E415" s="571"/>
      <c r="F415" s="571"/>
      <c r="G415" s="571"/>
      <c r="H415" s="571"/>
      <c r="I415" s="571"/>
    </row>
    <row r="416" spans="1:9">
      <c r="A416" s="572" t="s">
        <v>244</v>
      </c>
      <c r="B416" s="573"/>
      <c r="C416" s="574">
        <f>C417+C420+C421+C422+C423</f>
        <v>3707764.8600000003</v>
      </c>
      <c r="D416" s="574">
        <f>D417+D420+D421+D422+D423</f>
        <v>3447732.9299999997</v>
      </c>
      <c r="F416" s="575"/>
    </row>
    <row r="417" spans="1:6">
      <c r="A417" s="576" t="s">
        <v>245</v>
      </c>
      <c r="B417" s="577"/>
      <c r="C417" s="578">
        <f>C418-C419</f>
        <v>0</v>
      </c>
      <c r="D417" s="578">
        <f>D418-D419</f>
        <v>0</v>
      </c>
      <c r="F417" s="575"/>
    </row>
    <row r="418" spans="1:6">
      <c r="A418" s="579" t="s">
        <v>246</v>
      </c>
      <c r="B418" s="580"/>
      <c r="C418" s="546">
        <v>324305.88</v>
      </c>
      <c r="D418" s="546">
        <v>321121.84000000003</v>
      </c>
      <c r="F418" s="575"/>
    </row>
    <row r="419" spans="1:6" ht="25.5" customHeight="1">
      <c r="A419" s="579" t="s">
        <v>247</v>
      </c>
      <c r="B419" s="580"/>
      <c r="C419" s="546">
        <v>324305.88</v>
      </c>
      <c r="D419" s="546">
        <v>321121.84000000003</v>
      </c>
    </row>
    <row r="420" spans="1:6">
      <c r="A420" s="581" t="s">
        <v>248</v>
      </c>
      <c r="B420" s="582"/>
      <c r="C420" s="352">
        <v>3686033.12</v>
      </c>
      <c r="D420" s="352">
        <v>3423125.55</v>
      </c>
    </row>
    <row r="421" spans="1:6">
      <c r="A421" s="581" t="s">
        <v>249</v>
      </c>
      <c r="B421" s="582"/>
      <c r="C421" s="352"/>
      <c r="D421" s="352"/>
    </row>
    <row r="422" spans="1:6">
      <c r="A422" s="581" t="s">
        <v>250</v>
      </c>
      <c r="B422" s="582"/>
      <c r="C422" s="352"/>
      <c r="D422" s="352"/>
    </row>
    <row r="423" spans="1:6">
      <c r="A423" s="581" t="s">
        <v>17</v>
      </c>
      <c r="B423" s="582"/>
      <c r="C423" s="352">
        <v>21731.74</v>
      </c>
      <c r="D423" s="352">
        <v>24607.38</v>
      </c>
    </row>
    <row r="424" spans="1:6" ht="24.75" customHeight="1" thickBot="1">
      <c r="A424" s="583" t="s">
        <v>251</v>
      </c>
      <c r="B424" s="584"/>
      <c r="C424" s="569"/>
      <c r="D424" s="569"/>
    </row>
    <row r="425" spans="1:6" ht="16.5" thickBot="1">
      <c r="A425" s="585" t="s">
        <v>99</v>
      </c>
      <c r="B425" s="586"/>
      <c r="C425" s="357">
        <f>SUM(C413+C414+C415+C416+C424)</f>
        <v>4377202.33</v>
      </c>
      <c r="D425" s="357">
        <f>SUM(D413+D414+D415+D416+D424)</f>
        <v>3854530.13</v>
      </c>
    </row>
    <row r="427" spans="1:6" ht="15" hidden="1">
      <c r="A427" s="587" t="s">
        <v>252</v>
      </c>
      <c r="B427" s="588"/>
      <c r="C427" s="588"/>
      <c r="D427" s="589"/>
      <c r="E427" s="589"/>
    </row>
    <row r="428" spans="1:6" ht="14.25" hidden="1">
      <c r="A428" s="557"/>
      <c r="B428" s="557"/>
      <c r="C428" s="557"/>
      <c r="D428" s="557"/>
    </row>
    <row r="429" spans="1:6" ht="33.75" hidden="1" customHeight="1">
      <c r="A429" s="590"/>
      <c r="B429" s="591" t="s">
        <v>253</v>
      </c>
      <c r="C429" s="591"/>
      <c r="D429" s="591"/>
      <c r="E429" s="592"/>
    </row>
    <row r="430" spans="1:6" hidden="1">
      <c r="A430" s="593" t="s">
        <v>254</v>
      </c>
      <c r="B430" s="148" t="s">
        <v>255</v>
      </c>
      <c r="C430" s="594" t="s">
        <v>256</v>
      </c>
      <c r="D430" s="594"/>
      <c r="E430" s="595"/>
    </row>
    <row r="431" spans="1:6" ht="14.25" hidden="1" thickBot="1">
      <c r="A431" s="596"/>
      <c r="B431" s="597"/>
      <c r="C431" s="597" t="s">
        <v>257</v>
      </c>
      <c r="D431" s="597" t="s">
        <v>258</v>
      </c>
      <c r="E431" s="598" t="s">
        <v>259</v>
      </c>
    </row>
    <row r="432" spans="1:6" hidden="1">
      <c r="A432" s="599" t="s">
        <v>260</v>
      </c>
      <c r="B432" s="600"/>
      <c r="C432" s="601"/>
      <c r="D432" s="601"/>
      <c r="E432" s="602"/>
    </row>
    <row r="433" spans="1:5" ht="14.25" hidden="1" thickBot="1">
      <c r="A433" s="603" t="s">
        <v>88</v>
      </c>
      <c r="B433" s="604">
        <f>B432</f>
        <v>0</v>
      </c>
      <c r="C433" s="604">
        <f>C432</f>
        <v>0</v>
      </c>
      <c r="D433" s="604">
        <f>D432</f>
        <v>0</v>
      </c>
      <c r="E433" s="605">
        <f>E432</f>
        <v>0</v>
      </c>
    </row>
    <row r="434" spans="1:5" hidden="1"/>
    <row r="435" spans="1:5" hidden="1"/>
    <row r="436" spans="1:5" ht="29.25" hidden="1" customHeight="1">
      <c r="A436" s="587" t="s">
        <v>261</v>
      </c>
      <c r="B436" s="588"/>
      <c r="C436" s="588"/>
      <c r="D436" s="589"/>
      <c r="E436" s="589"/>
    </row>
    <row r="437" spans="1:5" ht="15" hidden="1">
      <c r="A437" s="340"/>
      <c r="B437" s="340"/>
      <c r="C437" s="340"/>
    </row>
    <row r="438" spans="1:5" ht="14.25" hidden="1" thickBot="1">
      <c r="A438" s="203" t="s">
        <v>262</v>
      </c>
      <c r="B438" s="236"/>
      <c r="C438" s="382" t="s">
        <v>263</v>
      </c>
    </row>
    <row r="439" spans="1:5" hidden="1">
      <c r="A439" s="606"/>
      <c r="B439" s="607"/>
      <c r="C439" s="608"/>
    </row>
    <row r="440" spans="1:5" ht="51" hidden="1" customHeight="1">
      <c r="A440" s="609" t="s">
        <v>264</v>
      </c>
      <c r="B440" s="610"/>
      <c r="C440" s="611"/>
    </row>
    <row r="441" spans="1:5" ht="14.25" hidden="1" thickBot="1">
      <c r="A441" s="612"/>
      <c r="B441" s="613"/>
      <c r="C441" s="608"/>
    </row>
    <row r="442" spans="1:5" ht="14.25" hidden="1" thickBot="1">
      <c r="A442" s="614" t="s">
        <v>139</v>
      </c>
      <c r="B442" s="615"/>
      <c r="C442" s="616">
        <f>C440</f>
        <v>0</v>
      </c>
    </row>
    <row r="443" spans="1:5" hidden="1"/>
    <row r="445" spans="1:5" ht="14.25">
      <c r="A445" s="557" t="s">
        <v>265</v>
      </c>
      <c r="B445" s="557"/>
      <c r="C445" s="557"/>
      <c r="D445" s="557"/>
    </row>
    <row r="446" spans="1:5" ht="14.25" thickBot="1">
      <c r="A446" s="401"/>
      <c r="B446" s="401"/>
      <c r="C446" s="401"/>
      <c r="D446" s="401"/>
    </row>
    <row r="447" spans="1:5" ht="14.25" thickBot="1">
      <c r="A447" s="617" t="s">
        <v>266</v>
      </c>
      <c r="B447" s="618"/>
      <c r="C447" s="618"/>
      <c r="D447" s="619"/>
    </row>
    <row r="448" spans="1:5" ht="14.25" thickBot="1">
      <c r="A448" s="620" t="s">
        <v>51</v>
      </c>
      <c r="B448" s="621"/>
      <c r="C448" s="622" t="s">
        <v>267</v>
      </c>
      <c r="D448" s="623"/>
    </row>
    <row r="449" spans="1:4" ht="14.25" thickBot="1">
      <c r="A449" s="624">
        <v>0</v>
      </c>
      <c r="B449" s="625"/>
      <c r="C449" s="624">
        <v>0</v>
      </c>
      <c r="D449" s="625"/>
    </row>
    <row r="452" spans="1:4" ht="14.25">
      <c r="A452" s="626" t="s">
        <v>268</v>
      </c>
      <c r="B452" s="626"/>
      <c r="C452" s="626"/>
      <c r="D452" s="199"/>
    </row>
    <row r="453" spans="1:4" ht="14.25" customHeight="1">
      <c r="A453" s="627" t="s">
        <v>269</v>
      </c>
      <c r="B453" s="627"/>
      <c r="C453" s="627"/>
    </row>
    <row r="454" spans="1:4" ht="14.25" thickBot="1">
      <c r="A454" s="628"/>
      <c r="B454" s="629"/>
      <c r="C454" s="629"/>
    </row>
    <row r="455" spans="1:4" ht="16.5" thickBot="1">
      <c r="A455" s="630" t="s">
        <v>50</v>
      </c>
      <c r="B455" s="631"/>
      <c r="C455" s="382" t="s">
        <v>270</v>
      </c>
      <c r="D455" s="382" t="s">
        <v>271</v>
      </c>
    </row>
    <row r="456" spans="1:4">
      <c r="A456" s="632" t="s">
        <v>272</v>
      </c>
      <c r="B456" s="633"/>
      <c r="C456" s="634">
        <v>0</v>
      </c>
      <c r="D456" s="635">
        <v>0</v>
      </c>
    </row>
    <row r="457" spans="1:4">
      <c r="A457" s="636" t="s">
        <v>273</v>
      </c>
      <c r="B457" s="637"/>
      <c r="C457" s="638">
        <v>0</v>
      </c>
      <c r="D457" s="639">
        <v>0</v>
      </c>
    </row>
    <row r="458" spans="1:4">
      <c r="A458" s="640" t="s">
        <v>274</v>
      </c>
      <c r="B458" s="641"/>
      <c r="C458" s="642">
        <v>0</v>
      </c>
      <c r="D458" s="643">
        <v>0</v>
      </c>
    </row>
    <row r="459" spans="1:4">
      <c r="A459" s="644" t="s">
        <v>275</v>
      </c>
      <c r="B459" s="645"/>
      <c r="C459" s="638">
        <v>0</v>
      </c>
      <c r="D459" s="639">
        <v>0</v>
      </c>
    </row>
    <row r="460" spans="1:4" ht="13.5" customHeight="1" thickBot="1">
      <c r="A460" s="646" t="s">
        <v>276</v>
      </c>
      <c r="B460" s="647"/>
      <c r="C460" s="648">
        <v>0</v>
      </c>
      <c r="D460" s="649">
        <v>0</v>
      </c>
    </row>
    <row r="468" spans="1:3" ht="14.25">
      <c r="A468" s="650" t="s">
        <v>277</v>
      </c>
      <c r="B468" s="650"/>
      <c r="C468" s="650"/>
    </row>
    <row r="469" spans="1:3" ht="14.25" thickBot="1">
      <c r="A469" s="651"/>
      <c r="B469" s="297"/>
      <c r="C469" s="297"/>
    </row>
    <row r="470" spans="1:3" ht="26.25" thickBot="1">
      <c r="A470" s="652"/>
      <c r="B470" s="653" t="s">
        <v>278</v>
      </c>
      <c r="C470" s="343" t="s">
        <v>279</v>
      </c>
    </row>
    <row r="471" spans="1:3" ht="14.25" thickBot="1">
      <c r="A471" s="654" t="s">
        <v>280</v>
      </c>
      <c r="B471" s="655">
        <f>B472+B477</f>
        <v>0</v>
      </c>
      <c r="C471" s="655">
        <f>C472+C477</f>
        <v>0</v>
      </c>
    </row>
    <row r="472" spans="1:3">
      <c r="A472" s="656" t="s">
        <v>281</v>
      </c>
      <c r="B472" s="657">
        <f>SUM(B474:B476)</f>
        <v>0</v>
      </c>
      <c r="C472" s="657">
        <f>SUM(C474:C476)</f>
        <v>0</v>
      </c>
    </row>
    <row r="473" spans="1:3">
      <c r="A473" s="658" t="s">
        <v>55</v>
      </c>
      <c r="B473" s="659"/>
      <c r="C473" s="660"/>
    </row>
    <row r="474" spans="1:3">
      <c r="A474" s="658"/>
      <c r="B474" s="659"/>
      <c r="C474" s="660"/>
    </row>
    <row r="475" spans="1:3">
      <c r="A475" s="658"/>
      <c r="B475" s="659"/>
      <c r="C475" s="660"/>
    </row>
    <row r="476" spans="1:3" ht="14.25" thickBot="1">
      <c r="A476" s="661"/>
      <c r="B476" s="662"/>
      <c r="C476" s="663"/>
    </row>
    <row r="477" spans="1:3">
      <c r="A477" s="656" t="s">
        <v>282</v>
      </c>
      <c r="B477" s="657">
        <f>SUM(B479:B481)</f>
        <v>0</v>
      </c>
      <c r="C477" s="657">
        <f>SUM(C479:C481)</f>
        <v>0</v>
      </c>
    </row>
    <row r="478" spans="1:3">
      <c r="A478" s="658" t="s">
        <v>55</v>
      </c>
      <c r="B478" s="664"/>
      <c r="C478" s="665"/>
    </row>
    <row r="479" spans="1:3">
      <c r="A479" s="666"/>
      <c r="B479" s="664"/>
      <c r="C479" s="665"/>
    </row>
    <row r="480" spans="1:3">
      <c r="A480" s="666"/>
      <c r="B480" s="659"/>
      <c r="C480" s="660"/>
    </row>
    <row r="481" spans="1:9" ht="14.25" thickBot="1">
      <c r="A481" s="667"/>
      <c r="B481" s="662"/>
      <c r="C481" s="663"/>
    </row>
    <row r="482" spans="1:9" ht="14.25" thickBot="1">
      <c r="A482" s="654" t="s">
        <v>283</v>
      </c>
      <c r="B482" s="655">
        <f>B483+B488</f>
        <v>0</v>
      </c>
      <c r="C482" s="655">
        <f>C483+C488</f>
        <v>0</v>
      </c>
    </row>
    <row r="483" spans="1:9">
      <c r="A483" s="668" t="s">
        <v>281</v>
      </c>
      <c r="B483" s="664">
        <f>SUM(B485:B487)</f>
        <v>0</v>
      </c>
      <c r="C483" s="664">
        <f>SUM(C485:C487)</f>
        <v>0</v>
      </c>
    </row>
    <row r="484" spans="1:9">
      <c r="A484" s="666" t="s">
        <v>55</v>
      </c>
      <c r="B484" s="659"/>
      <c r="C484" s="660"/>
    </row>
    <row r="485" spans="1:9">
      <c r="A485" s="666"/>
      <c r="B485" s="659"/>
      <c r="C485" s="660"/>
    </row>
    <row r="486" spans="1:9">
      <c r="A486" s="666"/>
      <c r="B486" s="659"/>
      <c r="C486" s="660"/>
    </row>
    <row r="487" spans="1:9" ht="14.25" thickBot="1">
      <c r="A487" s="667"/>
      <c r="B487" s="662"/>
      <c r="C487" s="663"/>
    </row>
    <row r="488" spans="1:9">
      <c r="A488" s="669" t="s">
        <v>282</v>
      </c>
      <c r="B488" s="670">
        <f>SUM(B490:B492)</f>
        <v>0</v>
      </c>
      <c r="C488" s="670">
        <f>SUM(C490:C492)</f>
        <v>0</v>
      </c>
    </row>
    <row r="489" spans="1:9">
      <c r="A489" s="666" t="s">
        <v>55</v>
      </c>
      <c r="B489" s="659"/>
      <c r="C489" s="659"/>
    </row>
    <row r="490" spans="1:9">
      <c r="A490" s="671"/>
      <c r="B490" s="659"/>
      <c r="C490" s="659"/>
    </row>
    <row r="491" spans="1:9">
      <c r="A491" s="671"/>
      <c r="B491" s="659"/>
      <c r="C491" s="659"/>
    </row>
    <row r="492" spans="1:9" ht="15.75" thickBot="1">
      <c r="A492" s="672"/>
      <c r="B492" s="673"/>
      <c r="C492" s="673"/>
    </row>
    <row r="493" spans="1:9" ht="14.25">
      <c r="A493" s="650"/>
      <c r="B493" s="650"/>
      <c r="C493" s="650"/>
    </row>
    <row r="494" spans="1:9" ht="14.25">
      <c r="A494" s="650"/>
      <c r="B494" s="650"/>
      <c r="C494" s="650"/>
    </row>
    <row r="495" spans="1:9" ht="43.5" customHeight="1">
      <c r="A495" s="198" t="s">
        <v>284</v>
      </c>
      <c r="B495" s="198"/>
      <c r="C495" s="198"/>
      <c r="D495" s="198"/>
      <c r="E495" s="199"/>
      <c r="F495" s="199"/>
      <c r="G495" s="199"/>
      <c r="H495" s="199"/>
      <c r="I495" s="199"/>
    </row>
    <row r="496" spans="1:9" ht="15" thickBot="1">
      <c r="A496" s="674"/>
      <c r="B496" s="674"/>
      <c r="C496" s="674"/>
      <c r="D496" s="674"/>
      <c r="E496" s="37"/>
      <c r="F496" s="37"/>
      <c r="G496" s="37"/>
      <c r="H496" s="37"/>
      <c r="I496" s="37"/>
    </row>
    <row r="497" spans="1:7" ht="55.5" customHeight="1" thickBot="1">
      <c r="A497" s="371" t="s">
        <v>285</v>
      </c>
      <c r="B497" s="675"/>
      <c r="C497" s="676"/>
      <c r="D497" s="380"/>
      <c r="E497" s="677" t="s">
        <v>53</v>
      </c>
    </row>
    <row r="498" spans="1:7" ht="24.75" customHeight="1" thickBot="1">
      <c r="A498" s="678" t="s">
        <v>51</v>
      </c>
      <c r="B498" s="679"/>
      <c r="C498" s="680" t="s">
        <v>52</v>
      </c>
      <c r="D498" s="681"/>
      <c r="E498" s="682"/>
    </row>
    <row r="499" spans="1:7" ht="20.25" customHeight="1" thickBot="1">
      <c r="A499" s="624">
        <v>0</v>
      </c>
      <c r="B499" s="683"/>
      <c r="C499" s="684">
        <v>0</v>
      </c>
      <c r="D499" s="685"/>
      <c r="E499" s="686"/>
    </row>
    <row r="500" spans="1:7" ht="14.25">
      <c r="A500" s="650"/>
      <c r="B500" s="650"/>
      <c r="C500" s="650"/>
    </row>
    <row r="501" spans="1:7" ht="14.25">
      <c r="A501" s="650"/>
      <c r="B501" s="650"/>
      <c r="C501" s="650"/>
    </row>
    <row r="502" spans="1:7" ht="14.25">
      <c r="A502" s="650"/>
      <c r="B502" s="650"/>
      <c r="C502" s="650"/>
    </row>
    <row r="503" spans="1:7" ht="14.25">
      <c r="A503" s="650"/>
      <c r="B503" s="650"/>
      <c r="C503" s="650"/>
    </row>
    <row r="504" spans="1:7" ht="14.25">
      <c r="A504" s="650"/>
      <c r="B504" s="650"/>
      <c r="C504" s="650"/>
    </row>
    <row r="505" spans="1:7" ht="14.25">
      <c r="A505" s="650"/>
      <c r="B505" s="650"/>
      <c r="C505" s="650"/>
    </row>
    <row r="506" spans="1:7" ht="14.25">
      <c r="A506" s="650"/>
      <c r="B506" s="650"/>
      <c r="C506" s="650"/>
    </row>
    <row r="507" spans="1:7" ht="14.25">
      <c r="A507" s="650"/>
      <c r="B507" s="650"/>
      <c r="C507" s="650"/>
    </row>
    <row r="508" spans="1:7" ht="14.25">
      <c r="A508" s="650"/>
      <c r="B508" s="650"/>
      <c r="C508" s="650"/>
    </row>
    <row r="509" spans="1:7" ht="14.25">
      <c r="A509" s="650" t="s">
        <v>286</v>
      </c>
      <c r="B509" s="650"/>
      <c r="C509" s="650"/>
    </row>
    <row r="510" spans="1:7" ht="14.25">
      <c r="A510" s="294" t="s">
        <v>287</v>
      </c>
      <c r="B510" s="294"/>
      <c r="C510" s="294"/>
    </row>
    <row r="511" spans="1:7" ht="15" thickBot="1">
      <c r="A511" s="650"/>
      <c r="B511" s="650"/>
      <c r="C511" s="650"/>
    </row>
    <row r="512" spans="1:7" ht="24.75" thickBot="1">
      <c r="A512" s="687" t="s">
        <v>288</v>
      </c>
      <c r="B512" s="688"/>
      <c r="C512" s="688"/>
      <c r="D512" s="689"/>
      <c r="E512" s="690" t="s">
        <v>278</v>
      </c>
      <c r="F512" s="691" t="s">
        <v>279</v>
      </c>
      <c r="G512" s="692"/>
    </row>
    <row r="513" spans="1:7" ht="14.25" customHeight="1" thickBot="1">
      <c r="A513" s="693" t="s">
        <v>289</v>
      </c>
      <c r="B513" s="694"/>
      <c r="C513" s="694"/>
      <c r="D513" s="695"/>
      <c r="E513" s="696">
        <f>SUM(E514:E521)</f>
        <v>10307560.949999999</v>
      </c>
      <c r="F513" s="696">
        <f>SUM(F514:F521)</f>
        <v>10323844.050000001</v>
      </c>
      <c r="G513" s="697"/>
    </row>
    <row r="514" spans="1:7">
      <c r="A514" s="698" t="s">
        <v>290</v>
      </c>
      <c r="B514" s="699"/>
      <c r="C514" s="699"/>
      <c r="D514" s="700"/>
      <c r="E514" s="701">
        <v>5464174.9400000004</v>
      </c>
      <c r="F514" s="702">
        <v>5291805.46</v>
      </c>
      <c r="G514" s="248"/>
    </row>
    <row r="515" spans="1:7">
      <c r="A515" s="703" t="s">
        <v>291</v>
      </c>
      <c r="B515" s="704"/>
      <c r="C515" s="704"/>
      <c r="D515" s="705"/>
      <c r="E515" s="706"/>
      <c r="F515" s="707"/>
      <c r="G515" s="248"/>
    </row>
    <row r="516" spans="1:7">
      <c r="A516" s="703" t="s">
        <v>292</v>
      </c>
      <c r="B516" s="704"/>
      <c r="C516" s="704"/>
      <c r="D516" s="705"/>
      <c r="E516" s="706"/>
      <c r="F516" s="707"/>
      <c r="G516" s="248"/>
    </row>
    <row r="517" spans="1:7">
      <c r="A517" s="708" t="s">
        <v>293</v>
      </c>
      <c r="B517" s="709"/>
      <c r="C517" s="709"/>
      <c r="D517" s="710"/>
      <c r="E517" s="706">
        <v>4802225.1500000004</v>
      </c>
      <c r="F517" s="707">
        <v>4994034.2</v>
      </c>
      <c r="G517" s="248"/>
    </row>
    <row r="518" spans="1:7">
      <c r="A518" s="703" t="s">
        <v>294</v>
      </c>
      <c r="B518" s="704"/>
      <c r="C518" s="704"/>
      <c r="D518" s="705"/>
      <c r="E518" s="706"/>
      <c r="F518" s="707"/>
      <c r="G518" s="248"/>
    </row>
    <row r="519" spans="1:7">
      <c r="A519" s="711" t="s">
        <v>295</v>
      </c>
      <c r="B519" s="712"/>
      <c r="C519" s="712"/>
      <c r="D519" s="713"/>
      <c r="E519" s="706"/>
      <c r="F519" s="707"/>
      <c r="G519" s="248"/>
    </row>
    <row r="520" spans="1:7">
      <c r="A520" s="711" t="s">
        <v>296</v>
      </c>
      <c r="B520" s="712"/>
      <c r="C520" s="712"/>
      <c r="D520" s="713"/>
      <c r="E520" s="706"/>
      <c r="F520" s="707"/>
      <c r="G520" s="248"/>
    </row>
    <row r="521" spans="1:7" ht="14.25" thickBot="1">
      <c r="A521" s="714" t="s">
        <v>297</v>
      </c>
      <c r="B521" s="715"/>
      <c r="C521" s="715"/>
      <c r="D521" s="716"/>
      <c r="E521" s="717">
        <v>41160.86</v>
      </c>
      <c r="F521" s="718">
        <v>38004.39</v>
      </c>
      <c r="G521" s="248"/>
    </row>
    <row r="522" spans="1:7" ht="14.25" thickBot="1">
      <c r="A522" s="693" t="s">
        <v>298</v>
      </c>
      <c r="B522" s="694"/>
      <c r="C522" s="694"/>
      <c r="D522" s="695"/>
      <c r="E522" s="719">
        <v>-30379.84</v>
      </c>
      <c r="F522" s="720">
        <v>25477.45</v>
      </c>
      <c r="G522" s="721"/>
    </row>
    <row r="523" spans="1:7" ht="14.25" thickBot="1">
      <c r="A523" s="722" t="s">
        <v>299</v>
      </c>
      <c r="B523" s="723"/>
      <c r="C523" s="723"/>
      <c r="D523" s="724"/>
      <c r="E523" s="725"/>
      <c r="F523" s="726"/>
      <c r="G523" s="721"/>
    </row>
    <row r="524" spans="1:7" ht="14.25" thickBot="1">
      <c r="A524" s="722" t="s">
        <v>300</v>
      </c>
      <c r="B524" s="723"/>
      <c r="C524" s="723"/>
      <c r="D524" s="724"/>
      <c r="E524" s="719"/>
      <c r="F524" s="720"/>
      <c r="G524" s="721"/>
    </row>
    <row r="525" spans="1:7" ht="14.25" thickBot="1">
      <c r="A525" s="727" t="s">
        <v>301</v>
      </c>
      <c r="B525" s="728"/>
      <c r="C525" s="728"/>
      <c r="D525" s="729"/>
      <c r="E525" s="719"/>
      <c r="F525" s="720"/>
      <c r="G525" s="721"/>
    </row>
    <row r="526" spans="1:7" ht="14.25" thickBot="1">
      <c r="A526" s="727" t="s">
        <v>302</v>
      </c>
      <c r="B526" s="728"/>
      <c r="C526" s="728"/>
      <c r="D526" s="729"/>
      <c r="E526" s="696">
        <f>E527+E535+E538+E541</f>
        <v>15832.82</v>
      </c>
      <c r="F526" s="696">
        <f>SUM(F527+F535+F538+F541)</f>
        <v>15495.36</v>
      </c>
      <c r="G526" s="697"/>
    </row>
    <row r="527" spans="1:7">
      <c r="A527" s="698" t="s">
        <v>303</v>
      </c>
      <c r="B527" s="699"/>
      <c r="C527" s="699"/>
      <c r="D527" s="700"/>
      <c r="E527" s="730">
        <f>SUM(E528:E534)</f>
        <v>0</v>
      </c>
      <c r="F527" s="730">
        <f>SUM(F528:F534)</f>
        <v>0</v>
      </c>
      <c r="G527" s="731"/>
    </row>
    <row r="528" spans="1:7">
      <c r="A528" s="732" t="s">
        <v>304</v>
      </c>
      <c r="B528" s="733"/>
      <c r="C528" s="733"/>
      <c r="D528" s="734"/>
      <c r="E528" s="735"/>
      <c r="F528" s="736"/>
      <c r="G528" s="737"/>
    </row>
    <row r="529" spans="1:7">
      <c r="A529" s="732" t="s">
        <v>305</v>
      </c>
      <c r="B529" s="733"/>
      <c r="C529" s="733"/>
      <c r="D529" s="734"/>
      <c r="E529" s="735"/>
      <c r="F529" s="736"/>
      <c r="G529" s="737"/>
    </row>
    <row r="530" spans="1:7">
      <c r="A530" s="732" t="s">
        <v>306</v>
      </c>
      <c r="B530" s="733"/>
      <c r="C530" s="733"/>
      <c r="D530" s="734"/>
      <c r="E530" s="735"/>
      <c r="F530" s="736"/>
      <c r="G530" s="737"/>
    </row>
    <row r="531" spans="1:7">
      <c r="A531" s="732" t="s">
        <v>307</v>
      </c>
      <c r="B531" s="733"/>
      <c r="C531" s="733"/>
      <c r="D531" s="734"/>
      <c r="E531" s="735"/>
      <c r="F531" s="736"/>
      <c r="G531" s="737"/>
    </row>
    <row r="532" spans="1:7">
      <c r="A532" s="732" t="s">
        <v>308</v>
      </c>
      <c r="B532" s="733"/>
      <c r="C532" s="733"/>
      <c r="D532" s="734"/>
      <c r="E532" s="735"/>
      <c r="F532" s="736"/>
      <c r="G532" s="737"/>
    </row>
    <row r="533" spans="1:7">
      <c r="A533" s="732" t="s">
        <v>309</v>
      </c>
      <c r="B533" s="733"/>
      <c r="C533" s="733"/>
      <c r="D533" s="734"/>
      <c r="E533" s="735"/>
      <c r="F533" s="736"/>
      <c r="G533" s="737"/>
    </row>
    <row r="534" spans="1:7">
      <c r="A534" s="732" t="s">
        <v>310</v>
      </c>
      <c r="B534" s="733"/>
      <c r="C534" s="733"/>
      <c r="D534" s="734"/>
      <c r="E534" s="735"/>
      <c r="F534" s="736"/>
      <c r="G534" s="737"/>
    </row>
    <row r="535" spans="1:7">
      <c r="A535" s="711" t="s">
        <v>311</v>
      </c>
      <c r="B535" s="712"/>
      <c r="C535" s="712"/>
      <c r="D535" s="713"/>
      <c r="E535" s="738">
        <f>SUM(E536:E537)</f>
        <v>0</v>
      </c>
      <c r="F535" s="738">
        <f>SUM(F536:F537)</f>
        <v>0</v>
      </c>
      <c r="G535" s="731"/>
    </row>
    <row r="536" spans="1:7">
      <c r="A536" s="732" t="s">
        <v>312</v>
      </c>
      <c r="B536" s="733"/>
      <c r="C536" s="733"/>
      <c r="D536" s="734"/>
      <c r="E536" s="735"/>
      <c r="F536" s="736"/>
      <c r="G536" s="737"/>
    </row>
    <row r="537" spans="1:7">
      <c r="A537" s="732" t="s">
        <v>313</v>
      </c>
      <c r="B537" s="733"/>
      <c r="C537" s="733"/>
      <c r="D537" s="734"/>
      <c r="E537" s="735"/>
      <c r="F537" s="736"/>
      <c r="G537" s="737"/>
    </row>
    <row r="538" spans="1:7">
      <c r="A538" s="703" t="s">
        <v>314</v>
      </c>
      <c r="B538" s="704"/>
      <c r="C538" s="704"/>
      <c r="D538" s="705"/>
      <c r="E538" s="738">
        <f>SUM(E539:E540)</f>
        <v>0</v>
      </c>
      <c r="F538" s="738">
        <f>SUM(F539:F540)</f>
        <v>0</v>
      </c>
      <c r="G538" s="731"/>
    </row>
    <row r="539" spans="1:7">
      <c r="A539" s="732" t="s">
        <v>315</v>
      </c>
      <c r="B539" s="733"/>
      <c r="C539" s="733"/>
      <c r="D539" s="734"/>
      <c r="E539" s="735"/>
      <c r="F539" s="736"/>
      <c r="G539" s="737"/>
    </row>
    <row r="540" spans="1:7">
      <c r="A540" s="732" t="s">
        <v>316</v>
      </c>
      <c r="B540" s="733"/>
      <c r="C540" s="733"/>
      <c r="D540" s="734"/>
      <c r="E540" s="735"/>
      <c r="F540" s="736"/>
      <c r="G540" s="737"/>
    </row>
    <row r="541" spans="1:7">
      <c r="A541" s="703" t="s">
        <v>317</v>
      </c>
      <c r="B541" s="704"/>
      <c r="C541" s="704"/>
      <c r="D541" s="705"/>
      <c r="E541" s="738">
        <f>SUM(E542:E555)</f>
        <v>15832.82</v>
      </c>
      <c r="F541" s="738">
        <f>SUM(F542:F555)</f>
        <v>15495.36</v>
      </c>
      <c r="G541" s="731"/>
    </row>
    <row r="542" spans="1:7">
      <c r="A542" s="732" t="s">
        <v>318</v>
      </c>
      <c r="B542" s="733"/>
      <c r="C542" s="733"/>
      <c r="D542" s="734"/>
      <c r="E542" s="706"/>
      <c r="F542" s="707"/>
      <c r="G542" s="248"/>
    </row>
    <row r="543" spans="1:7">
      <c r="A543" s="732" t="s">
        <v>319</v>
      </c>
      <c r="B543" s="733"/>
      <c r="C543" s="733"/>
      <c r="D543" s="734"/>
      <c r="E543" s="706"/>
      <c r="F543" s="707"/>
      <c r="G543" s="248"/>
    </row>
    <row r="544" spans="1:7">
      <c r="A544" s="732" t="s">
        <v>320</v>
      </c>
      <c r="B544" s="733"/>
      <c r="C544" s="733"/>
      <c r="D544" s="734"/>
      <c r="E544" s="739"/>
      <c r="F544" s="740"/>
      <c r="G544" s="248"/>
    </row>
    <row r="545" spans="1:7">
      <c r="A545" s="732" t="s">
        <v>321</v>
      </c>
      <c r="B545" s="733"/>
      <c r="C545" s="733"/>
      <c r="D545" s="734"/>
      <c r="E545" s="706"/>
      <c r="F545" s="707"/>
      <c r="G545" s="248"/>
    </row>
    <row r="546" spans="1:7">
      <c r="A546" s="732" t="s">
        <v>322</v>
      </c>
      <c r="B546" s="733"/>
      <c r="C546" s="733"/>
      <c r="D546" s="734"/>
      <c r="E546" s="706"/>
      <c r="F546" s="707"/>
      <c r="G546" s="248"/>
    </row>
    <row r="547" spans="1:7">
      <c r="A547" s="732" t="s">
        <v>323</v>
      </c>
      <c r="B547" s="733"/>
      <c r="C547" s="733"/>
      <c r="D547" s="734"/>
      <c r="E547" s="706"/>
      <c r="F547" s="707"/>
      <c r="G547" s="248"/>
    </row>
    <row r="548" spans="1:7">
      <c r="A548" s="732" t="s">
        <v>324</v>
      </c>
      <c r="B548" s="733"/>
      <c r="C548" s="733"/>
      <c r="D548" s="734"/>
      <c r="E548" s="706"/>
      <c r="F548" s="707"/>
      <c r="G548" s="248"/>
    </row>
    <row r="549" spans="1:7">
      <c r="A549" s="732" t="s">
        <v>325</v>
      </c>
      <c r="B549" s="733"/>
      <c r="C549" s="733"/>
      <c r="D549" s="734"/>
      <c r="E549" s="706"/>
      <c r="F549" s="707"/>
      <c r="G549" s="248"/>
    </row>
    <row r="550" spans="1:7">
      <c r="A550" s="732" t="s">
        <v>326</v>
      </c>
      <c r="B550" s="733"/>
      <c r="C550" s="733"/>
      <c r="D550" s="734"/>
      <c r="E550" s="706"/>
      <c r="F550" s="707"/>
      <c r="G550" s="248"/>
    </row>
    <row r="551" spans="1:7">
      <c r="A551" s="741" t="s">
        <v>327</v>
      </c>
      <c r="B551" s="742"/>
      <c r="C551" s="742"/>
      <c r="D551" s="743"/>
      <c r="E551" s="706"/>
      <c r="F551" s="707"/>
      <c r="G551" s="248"/>
    </row>
    <row r="552" spans="1:7">
      <c r="A552" s="741" t="s">
        <v>328</v>
      </c>
      <c r="B552" s="742"/>
      <c r="C552" s="742"/>
      <c r="D552" s="743"/>
      <c r="E552" s="706"/>
      <c r="F552" s="707"/>
      <c r="G552" s="248"/>
    </row>
    <row r="553" spans="1:7">
      <c r="A553" s="741" t="s">
        <v>329</v>
      </c>
      <c r="B553" s="742"/>
      <c r="C553" s="742"/>
      <c r="D553" s="743"/>
      <c r="E553" s="706"/>
      <c r="F553" s="707"/>
      <c r="G553" s="248"/>
    </row>
    <row r="554" spans="1:7">
      <c r="A554" s="744" t="s">
        <v>330</v>
      </c>
      <c r="B554" s="745"/>
      <c r="C554" s="745"/>
      <c r="D554" s="746"/>
      <c r="E554" s="706"/>
      <c r="F554" s="707"/>
      <c r="G554" s="248"/>
    </row>
    <row r="555" spans="1:7" ht="21" customHeight="1" thickBot="1">
      <c r="A555" s="747" t="s">
        <v>331</v>
      </c>
      <c r="B555" s="748"/>
      <c r="C555" s="748"/>
      <c r="D555" s="749"/>
      <c r="E555" s="706">
        <v>15832.82</v>
      </c>
      <c r="F555" s="707">
        <v>15495.36</v>
      </c>
      <c r="G555" s="248"/>
    </row>
    <row r="556" spans="1:7" ht="14.25" thickBot="1">
      <c r="A556" s="750" t="s">
        <v>332</v>
      </c>
      <c r="B556" s="751"/>
      <c r="C556" s="751"/>
      <c r="D556" s="752"/>
      <c r="E556" s="753">
        <f>SUM(E513+E522+E523+E524+E525+E526)</f>
        <v>10293013.93</v>
      </c>
      <c r="F556" s="753">
        <f>SUM(F513+F522+F523+F524+F525+F526)</f>
        <v>10364816.859999999</v>
      </c>
      <c r="G556" s="697"/>
    </row>
    <row r="558" spans="1:7">
      <c r="A558" s="12" t="s">
        <v>333</v>
      </c>
      <c r="B558" s="141"/>
      <c r="C558" s="141"/>
      <c r="D558" s="141"/>
    </row>
    <row r="559" spans="1:7" ht="15.75" thickBot="1">
      <c r="A559" s="650"/>
      <c r="B559" s="650"/>
      <c r="C559" s="340"/>
    </row>
    <row r="560" spans="1:7" ht="15.75">
      <c r="A560" s="754" t="s">
        <v>334</v>
      </c>
      <c r="B560" s="755"/>
      <c r="C560" s="756" t="s">
        <v>278</v>
      </c>
      <c r="D560" s="756" t="s">
        <v>279</v>
      </c>
    </row>
    <row r="561" spans="1:4" ht="15.75" thickBot="1">
      <c r="A561" s="757"/>
      <c r="B561" s="758"/>
      <c r="C561" s="759"/>
      <c r="D561" s="760"/>
    </row>
    <row r="562" spans="1:4">
      <c r="A562" s="761" t="s">
        <v>335</v>
      </c>
      <c r="B562" s="762"/>
      <c r="C562" s="664">
        <v>13220292.17</v>
      </c>
      <c r="D562" s="665">
        <v>11726581.869999999</v>
      </c>
    </row>
    <row r="563" spans="1:4">
      <c r="A563" s="460" t="s">
        <v>336</v>
      </c>
      <c r="B563" s="461"/>
      <c r="C563" s="659"/>
      <c r="D563" s="660"/>
    </row>
    <row r="564" spans="1:4">
      <c r="A564" s="466" t="s">
        <v>337</v>
      </c>
      <c r="B564" s="467"/>
      <c r="C564" s="659">
        <v>7076277.9100000001</v>
      </c>
      <c r="D564" s="660">
        <v>9684310.6699999999</v>
      </c>
    </row>
    <row r="565" spans="1:4">
      <c r="A565" s="763" t="s">
        <v>338</v>
      </c>
      <c r="B565" s="764"/>
      <c r="C565" s="659"/>
      <c r="D565" s="660"/>
    </row>
    <row r="566" spans="1:4">
      <c r="A566" s="464" t="s">
        <v>339</v>
      </c>
      <c r="B566" s="465"/>
      <c r="C566" s="659"/>
      <c r="D566" s="660"/>
    </row>
    <row r="567" spans="1:4">
      <c r="A567" s="464" t="s">
        <v>340</v>
      </c>
      <c r="B567" s="465"/>
      <c r="C567" s="659">
        <v>250799.5</v>
      </c>
      <c r="D567" s="660">
        <v>258095.41</v>
      </c>
    </row>
    <row r="568" spans="1:4">
      <c r="A568" s="464" t="s">
        <v>341</v>
      </c>
      <c r="B568" s="465"/>
      <c r="C568" s="659"/>
      <c r="D568" s="660"/>
    </row>
    <row r="569" spans="1:4" ht="21.75" customHeight="1">
      <c r="A569" s="576" t="s">
        <v>342</v>
      </c>
      <c r="B569" s="577"/>
      <c r="C569" s="659">
        <v>15444.04</v>
      </c>
      <c r="D569" s="660">
        <v>19154.37</v>
      </c>
    </row>
    <row r="570" spans="1:4">
      <c r="A570" s="763" t="s">
        <v>343</v>
      </c>
      <c r="B570" s="764"/>
      <c r="C570" s="765"/>
      <c r="D570" s="660"/>
    </row>
    <row r="571" spans="1:4" ht="14.25" thickBot="1">
      <c r="A571" s="766" t="s">
        <v>17</v>
      </c>
      <c r="B571" s="767"/>
      <c r="C571" s="768"/>
      <c r="D571" s="769"/>
    </row>
    <row r="572" spans="1:4" ht="16.5" thickBot="1">
      <c r="A572" s="770" t="s">
        <v>88</v>
      </c>
      <c r="B572" s="771"/>
      <c r="C572" s="772">
        <f>SUM(C562:C571)</f>
        <v>20562813.619999997</v>
      </c>
      <c r="D572" s="772">
        <f>SUM(D562:D571)</f>
        <v>21688142.32</v>
      </c>
    </row>
    <row r="575" spans="1:4" ht="14.25">
      <c r="A575" s="294" t="s">
        <v>344</v>
      </c>
      <c r="B575" s="294"/>
      <c r="C575" s="294"/>
    </row>
    <row r="576" spans="1:4" ht="15" thickBot="1">
      <c r="A576" s="650"/>
      <c r="B576" s="650"/>
      <c r="C576" s="650"/>
    </row>
    <row r="577" spans="1:6" ht="26.25" thickBot="1">
      <c r="A577" s="773" t="s">
        <v>345</v>
      </c>
      <c r="B577" s="774"/>
      <c r="C577" s="774"/>
      <c r="D577" s="775"/>
      <c r="E577" s="653" t="s">
        <v>278</v>
      </c>
      <c r="F577" s="343" t="s">
        <v>279</v>
      </c>
    </row>
    <row r="578" spans="1:6" ht="14.25" thickBot="1">
      <c r="A578" s="431" t="s">
        <v>346</v>
      </c>
      <c r="B578" s="776"/>
      <c r="C578" s="776"/>
      <c r="D578" s="777"/>
      <c r="E578" s="778">
        <f>E579+E580+E581</f>
        <v>0</v>
      </c>
      <c r="F578" s="778">
        <f>F579+F580+F581</f>
        <v>0</v>
      </c>
    </row>
    <row r="579" spans="1:6">
      <c r="A579" s="779" t="s">
        <v>347</v>
      </c>
      <c r="B579" s="780"/>
      <c r="C579" s="780"/>
      <c r="D579" s="781"/>
      <c r="E579" s="782"/>
      <c r="F579" s="783"/>
    </row>
    <row r="580" spans="1:6">
      <c r="A580" s="784" t="s">
        <v>348</v>
      </c>
      <c r="B580" s="785"/>
      <c r="C580" s="785"/>
      <c r="D580" s="786"/>
      <c r="E580" s="787"/>
      <c r="F580" s="788"/>
    </row>
    <row r="581" spans="1:6" ht="14.25" thickBot="1">
      <c r="A581" s="789" t="s">
        <v>349</v>
      </c>
      <c r="B581" s="790"/>
      <c r="C581" s="790"/>
      <c r="D581" s="791"/>
      <c r="E581" s="792"/>
      <c r="F581" s="793"/>
    </row>
    <row r="582" spans="1:6" ht="14.25" thickBot="1">
      <c r="A582" s="794" t="s">
        <v>350</v>
      </c>
      <c r="B582" s="795"/>
      <c r="C582" s="795"/>
      <c r="D582" s="796"/>
      <c r="E582" s="778">
        <v>0</v>
      </c>
      <c r="F582" s="797">
        <v>0</v>
      </c>
    </row>
    <row r="583" spans="1:6" ht="14.25" thickBot="1">
      <c r="A583" s="798" t="s">
        <v>351</v>
      </c>
      <c r="B583" s="799"/>
      <c r="C583" s="799"/>
      <c r="D583" s="800"/>
      <c r="E583" s="801">
        <f>SUM(E584:E593)</f>
        <v>1519658.27</v>
      </c>
      <c r="F583" s="801">
        <f>SUM(F584:F593)</f>
        <v>2343808.59</v>
      </c>
    </row>
    <row r="584" spans="1:6">
      <c r="A584" s="802" t="s">
        <v>352</v>
      </c>
      <c r="B584" s="803"/>
      <c r="C584" s="803"/>
      <c r="D584" s="804"/>
      <c r="E584" s="805"/>
      <c r="F584" s="805"/>
    </row>
    <row r="585" spans="1:6">
      <c r="A585" s="806" t="s">
        <v>353</v>
      </c>
      <c r="B585" s="807"/>
      <c r="C585" s="807"/>
      <c r="D585" s="808"/>
      <c r="E585" s="809"/>
      <c r="F585" s="809"/>
    </row>
    <row r="586" spans="1:6">
      <c r="A586" s="806" t="s">
        <v>354</v>
      </c>
      <c r="B586" s="807"/>
      <c r="C586" s="807"/>
      <c r="D586" s="808"/>
      <c r="E586" s="787"/>
      <c r="F586" s="787"/>
    </row>
    <row r="587" spans="1:6">
      <c r="A587" s="806" t="s">
        <v>355</v>
      </c>
      <c r="B587" s="807"/>
      <c r="C587" s="807"/>
      <c r="D587" s="808"/>
      <c r="E587" s="787"/>
      <c r="F587" s="788"/>
    </row>
    <row r="588" spans="1:6">
      <c r="A588" s="806" t="s">
        <v>356</v>
      </c>
      <c r="B588" s="807"/>
      <c r="C588" s="807"/>
      <c r="D588" s="808"/>
      <c r="E588" s="787">
        <v>132950.09</v>
      </c>
      <c r="F588" s="788">
        <v>146949.9</v>
      </c>
    </row>
    <row r="589" spans="1:6">
      <c r="A589" s="806" t="s">
        <v>357</v>
      </c>
      <c r="B589" s="807"/>
      <c r="C589" s="807"/>
      <c r="D589" s="808"/>
      <c r="E589" s="810">
        <v>20622.16</v>
      </c>
      <c r="F589" s="811">
        <v>21598.04</v>
      </c>
    </row>
    <row r="590" spans="1:6">
      <c r="A590" s="806" t="s">
        <v>358</v>
      </c>
      <c r="B590" s="807"/>
      <c r="C590" s="807"/>
      <c r="D590" s="808"/>
      <c r="E590" s="810"/>
      <c r="F590" s="811"/>
    </row>
    <row r="591" spans="1:6">
      <c r="A591" s="784" t="s">
        <v>359</v>
      </c>
      <c r="B591" s="785"/>
      <c r="C591" s="785"/>
      <c r="D591" s="786"/>
      <c r="E591" s="787"/>
      <c r="F591" s="788"/>
    </row>
    <row r="592" spans="1:6">
      <c r="A592" s="784" t="s">
        <v>360</v>
      </c>
      <c r="B592" s="785"/>
      <c r="C592" s="785"/>
      <c r="D592" s="786"/>
      <c r="E592" s="810"/>
      <c r="F592" s="811"/>
    </row>
    <row r="593" spans="1:6" ht="57.75" customHeight="1" thickBot="1">
      <c r="A593" s="789" t="s">
        <v>361</v>
      </c>
      <c r="B593" s="790"/>
      <c r="C593" s="790"/>
      <c r="D593" s="791"/>
      <c r="E593" s="810">
        <v>1366086.02</v>
      </c>
      <c r="F593" s="811">
        <v>2175260.65</v>
      </c>
    </row>
    <row r="594" spans="1:6" ht="14.25" thickBot="1">
      <c r="A594" s="812" t="s">
        <v>88</v>
      </c>
      <c r="B594" s="813"/>
      <c r="C594" s="813"/>
      <c r="D594" s="814"/>
      <c r="E594" s="428">
        <f>SUM(E578+E582+E583)</f>
        <v>1519658.27</v>
      </c>
      <c r="F594" s="428">
        <f>SUM(F578+F582+F583)</f>
        <v>2343808.59</v>
      </c>
    </row>
    <row r="596" spans="1:6">
      <c r="A596" s="12" t="s">
        <v>362</v>
      </c>
      <c r="B596" s="141"/>
      <c r="C596" s="141"/>
      <c r="D596" s="141"/>
    </row>
    <row r="597" spans="1:6" ht="15.75" thickBot="1">
      <c r="A597" s="650"/>
      <c r="B597" s="650"/>
      <c r="C597" s="340"/>
      <c r="D597" s="340"/>
    </row>
    <row r="598" spans="1:6" ht="26.25" thickBot="1">
      <c r="A598" s="254" t="s">
        <v>363</v>
      </c>
      <c r="B598" s="255"/>
      <c r="C598" s="255"/>
      <c r="D598" s="256"/>
      <c r="E598" s="653" t="s">
        <v>278</v>
      </c>
      <c r="F598" s="343" t="s">
        <v>279</v>
      </c>
    </row>
    <row r="599" spans="1:6" ht="30.75" customHeight="1" thickBot="1">
      <c r="A599" s="815" t="s">
        <v>364</v>
      </c>
      <c r="B599" s="816"/>
      <c r="C599" s="816"/>
      <c r="D599" s="817"/>
      <c r="E599" s="818">
        <v>0</v>
      </c>
      <c r="F599" s="818">
        <v>0</v>
      </c>
    </row>
    <row r="600" spans="1:6" ht="14.25" thickBot="1">
      <c r="A600" s="431" t="s">
        <v>365</v>
      </c>
      <c r="B600" s="776"/>
      <c r="C600" s="776"/>
      <c r="D600" s="777"/>
      <c r="E600" s="655">
        <f>SUM(E601+E602+E607)</f>
        <v>106858.98000000001</v>
      </c>
      <c r="F600" s="655">
        <f>SUM(F601+F602+F607)</f>
        <v>202004.19</v>
      </c>
    </row>
    <row r="601" spans="1:6">
      <c r="A601" s="819" t="s">
        <v>366</v>
      </c>
      <c r="B601" s="820"/>
      <c r="C601" s="820"/>
      <c r="D601" s="821"/>
      <c r="E601" s="485"/>
      <c r="F601" s="485"/>
    </row>
    <row r="602" spans="1:6">
      <c r="A602" s="312" t="s">
        <v>367</v>
      </c>
      <c r="B602" s="822"/>
      <c r="C602" s="822"/>
      <c r="D602" s="823"/>
      <c r="E602" s="824">
        <f>SUM(E603:E606)</f>
        <v>56710.12</v>
      </c>
      <c r="F602" s="824">
        <f>SUM(F603:F606)</f>
        <v>110731.5</v>
      </c>
    </row>
    <row r="603" spans="1:6" ht="21.75" customHeight="1">
      <c r="A603" s="327" t="s">
        <v>368</v>
      </c>
      <c r="B603" s="825"/>
      <c r="C603" s="825"/>
      <c r="D603" s="490"/>
      <c r="E603" s="826">
        <v>0</v>
      </c>
      <c r="F603" s="826">
        <v>0</v>
      </c>
    </row>
    <row r="604" spans="1:6">
      <c r="A604" s="327" t="s">
        <v>369</v>
      </c>
      <c r="B604" s="825"/>
      <c r="C604" s="825"/>
      <c r="D604" s="490"/>
      <c r="E604" s="826">
        <v>0</v>
      </c>
      <c r="F604" s="826">
        <v>0</v>
      </c>
    </row>
    <row r="605" spans="1:6">
      <c r="A605" s="327" t="s">
        <v>370</v>
      </c>
      <c r="B605" s="825"/>
      <c r="C605" s="825"/>
      <c r="D605" s="490"/>
      <c r="E605" s="659">
        <v>56710.12</v>
      </c>
      <c r="F605" s="659">
        <v>110731.5</v>
      </c>
    </row>
    <row r="606" spans="1:6">
      <c r="A606" s="327" t="s">
        <v>371</v>
      </c>
      <c r="B606" s="825"/>
      <c r="C606" s="825"/>
      <c r="D606" s="490"/>
      <c r="E606" s="659">
        <v>0</v>
      </c>
      <c r="F606" s="659">
        <v>0</v>
      </c>
    </row>
    <row r="607" spans="1:6">
      <c r="A607" s="491" t="s">
        <v>372</v>
      </c>
      <c r="B607" s="827"/>
      <c r="C607" s="827"/>
      <c r="D607" s="492"/>
      <c r="E607" s="824">
        <f>SUM(E608:E612)</f>
        <v>50148.86</v>
      </c>
      <c r="F607" s="824">
        <f>SUM(F608:F612)</f>
        <v>91272.69</v>
      </c>
    </row>
    <row r="608" spans="1:6">
      <c r="A608" s="327" t="s">
        <v>373</v>
      </c>
      <c r="B608" s="825"/>
      <c r="C608" s="825"/>
      <c r="D608" s="490"/>
      <c r="E608" s="659">
        <v>0</v>
      </c>
      <c r="F608" s="659">
        <v>0</v>
      </c>
    </row>
    <row r="609" spans="1:6">
      <c r="A609" s="327" t="s">
        <v>374</v>
      </c>
      <c r="B609" s="825"/>
      <c r="C609" s="825"/>
      <c r="D609" s="490"/>
      <c r="E609" s="659">
        <v>0</v>
      </c>
      <c r="F609" s="659">
        <v>0</v>
      </c>
    </row>
    <row r="610" spans="1:6">
      <c r="A610" s="828" t="s">
        <v>375</v>
      </c>
      <c r="B610" s="829"/>
      <c r="C610" s="829"/>
      <c r="D610" s="830"/>
      <c r="E610" s="659">
        <v>0</v>
      </c>
      <c r="F610" s="659">
        <v>1372.08</v>
      </c>
    </row>
    <row r="611" spans="1:6">
      <c r="A611" s="828" t="s">
        <v>376</v>
      </c>
      <c r="B611" s="829"/>
      <c r="C611" s="829"/>
      <c r="D611" s="830"/>
      <c r="E611" s="659">
        <v>0</v>
      </c>
      <c r="F611" s="659"/>
    </row>
    <row r="612" spans="1:6" ht="40.5" customHeight="1" thickBot="1">
      <c r="A612" s="329" t="s">
        <v>377</v>
      </c>
      <c r="B612" s="831"/>
      <c r="C612" s="831"/>
      <c r="D612" s="832"/>
      <c r="E612" s="662">
        <v>50148.86</v>
      </c>
      <c r="F612" s="662">
        <v>89900.61</v>
      </c>
    </row>
    <row r="613" spans="1:6" ht="14.25" thickBot="1">
      <c r="A613" s="812" t="s">
        <v>378</v>
      </c>
      <c r="B613" s="813"/>
      <c r="C613" s="813"/>
      <c r="D613" s="814"/>
      <c r="E613" s="428">
        <f>SUM(E599+E600)</f>
        <v>106858.98000000001</v>
      </c>
      <c r="F613" s="428">
        <f>SUM(F599+F600)</f>
        <v>202004.19</v>
      </c>
    </row>
    <row r="616" spans="1:6" ht="14.25">
      <c r="A616" s="833" t="s">
        <v>379</v>
      </c>
      <c r="B616" s="834"/>
      <c r="C616" s="834"/>
      <c r="D616" s="835"/>
      <c r="E616" s="835"/>
      <c r="F616" s="835"/>
    </row>
    <row r="617" spans="1:6" ht="14.25" thickBot="1">
      <c r="A617"/>
      <c r="B617"/>
      <c r="C617"/>
    </row>
    <row r="618" spans="1:6" ht="32.25" thickBot="1">
      <c r="A618" s="836"/>
      <c r="B618" s="837"/>
      <c r="C618" s="837"/>
      <c r="D618" s="838"/>
      <c r="E618" s="560" t="s">
        <v>278</v>
      </c>
      <c r="F618" s="839" t="s">
        <v>279</v>
      </c>
    </row>
    <row r="619" spans="1:6" ht="14.25" thickBot="1">
      <c r="A619" s="840" t="s">
        <v>380</v>
      </c>
      <c r="B619" s="841"/>
      <c r="C619" s="841"/>
      <c r="D619" s="842"/>
      <c r="E619" s="655"/>
      <c r="F619" s="655"/>
    </row>
    <row r="620" spans="1:6" ht="14.25" thickBot="1">
      <c r="A620" s="843" t="s">
        <v>381</v>
      </c>
      <c r="B620" s="844"/>
      <c r="C620" s="844"/>
      <c r="D620" s="845"/>
      <c r="E620" s="655">
        <f>SUM(E621:E622)</f>
        <v>47518.720000000001</v>
      </c>
      <c r="F620" s="655">
        <f>SUM(F621:F622)</f>
        <v>51767.59</v>
      </c>
    </row>
    <row r="621" spans="1:6" ht="22.5" customHeight="1">
      <c r="A621" s="846" t="s">
        <v>382</v>
      </c>
      <c r="B621" s="847"/>
      <c r="C621" s="847"/>
      <c r="D621" s="848"/>
      <c r="E621" s="664">
        <v>43553.23</v>
      </c>
      <c r="F621" s="665">
        <v>47066.95</v>
      </c>
    </row>
    <row r="622" spans="1:6" ht="15.75" customHeight="1" thickBot="1">
      <c r="A622" s="849" t="s">
        <v>383</v>
      </c>
      <c r="B622" s="850"/>
      <c r="C622" s="850"/>
      <c r="D622" s="851"/>
      <c r="E622" s="768">
        <v>3965.49</v>
      </c>
      <c r="F622" s="769">
        <v>4700.6400000000003</v>
      </c>
    </row>
    <row r="623" spans="1:6" ht="14.25" thickBot="1">
      <c r="A623" s="843" t="s">
        <v>384</v>
      </c>
      <c r="B623" s="844"/>
      <c r="C623" s="844"/>
      <c r="D623" s="845"/>
      <c r="E623" s="655">
        <f>SUM(E624:E630)</f>
        <v>9933.31</v>
      </c>
      <c r="F623" s="655">
        <f>SUM(F624:F630)</f>
        <v>7360.04</v>
      </c>
    </row>
    <row r="624" spans="1:6">
      <c r="A624" s="852" t="s">
        <v>385</v>
      </c>
      <c r="B624" s="853"/>
      <c r="C624" s="853"/>
      <c r="D624" s="854"/>
      <c r="E624" s="855"/>
      <c r="F624" s="856"/>
    </row>
    <row r="625" spans="1:6">
      <c r="A625" s="857" t="s">
        <v>386</v>
      </c>
      <c r="B625" s="858"/>
      <c r="C625" s="858"/>
      <c r="D625" s="859"/>
      <c r="E625" s="664"/>
      <c r="F625" s="665"/>
    </row>
    <row r="626" spans="1:6">
      <c r="A626" s="860" t="s">
        <v>387</v>
      </c>
      <c r="B626" s="861"/>
      <c r="C626" s="861"/>
      <c r="D626" s="862"/>
      <c r="E626" s="664">
        <v>9933.31</v>
      </c>
      <c r="F626" s="665">
        <v>7360.04</v>
      </c>
    </row>
    <row r="627" spans="1:6">
      <c r="A627" s="863" t="s">
        <v>388</v>
      </c>
      <c r="B627" s="864"/>
      <c r="C627" s="864"/>
      <c r="D627" s="865"/>
      <c r="E627" s="659"/>
      <c r="F627" s="660"/>
    </row>
    <row r="628" spans="1:6">
      <c r="A628" s="863" t="s">
        <v>389</v>
      </c>
      <c r="B628" s="864"/>
      <c r="C628" s="864"/>
      <c r="D628" s="865"/>
      <c r="E628" s="768"/>
      <c r="F628" s="769"/>
    </row>
    <row r="629" spans="1:6">
      <c r="A629" s="863" t="s">
        <v>390</v>
      </c>
      <c r="B629" s="864"/>
      <c r="C629" s="864"/>
      <c r="D629" s="865"/>
      <c r="E629" s="768"/>
      <c r="F629" s="769"/>
    </row>
    <row r="630" spans="1:6" ht="14.25" thickBot="1">
      <c r="A630" s="866" t="s">
        <v>391</v>
      </c>
      <c r="B630" s="867"/>
      <c r="C630" s="867"/>
      <c r="D630" s="868"/>
      <c r="E630" s="768"/>
      <c r="F630" s="769"/>
    </row>
    <row r="631" spans="1:6" ht="14.25" thickBot="1">
      <c r="A631" s="812" t="s">
        <v>88</v>
      </c>
      <c r="B631" s="813"/>
      <c r="C631" s="813"/>
      <c r="D631" s="814"/>
      <c r="E631" s="428">
        <f>E619+E620+E623</f>
        <v>57452.03</v>
      </c>
      <c r="F631" s="428">
        <f>F619+F620+F623</f>
        <v>59127.63</v>
      </c>
    </row>
    <row r="634" spans="1:6" ht="14.25">
      <c r="A634" s="294" t="s">
        <v>392</v>
      </c>
      <c r="B634" s="294"/>
      <c r="C634" s="294"/>
    </row>
    <row r="635" spans="1:6" ht="14.25" thickBot="1">
      <c r="A635" s="651"/>
      <c r="B635" s="297"/>
      <c r="C635" s="297"/>
    </row>
    <row r="636" spans="1:6" ht="26.25" thickBot="1">
      <c r="A636" s="254"/>
      <c r="B636" s="255"/>
      <c r="C636" s="255"/>
      <c r="D636" s="256"/>
      <c r="E636" s="653" t="s">
        <v>278</v>
      </c>
      <c r="F636" s="343" t="s">
        <v>279</v>
      </c>
    </row>
    <row r="637" spans="1:6" ht="14.25" thickBot="1">
      <c r="A637" s="431" t="s">
        <v>381</v>
      </c>
      <c r="B637" s="776"/>
      <c r="C637" s="776"/>
      <c r="D637" s="777"/>
      <c r="E637" s="655">
        <f>E638+E639</f>
        <v>0</v>
      </c>
      <c r="F637" s="655">
        <f>F638+F639</f>
        <v>0</v>
      </c>
    </row>
    <row r="638" spans="1:6">
      <c r="A638" s="802" t="s">
        <v>393</v>
      </c>
      <c r="B638" s="803"/>
      <c r="C638" s="803"/>
      <c r="D638" s="804"/>
      <c r="E638" s="657"/>
      <c r="F638" s="869"/>
    </row>
    <row r="639" spans="1:6" ht="14.25" thickBot="1">
      <c r="A639" s="870" t="s">
        <v>394</v>
      </c>
      <c r="B639" s="871"/>
      <c r="C639" s="871"/>
      <c r="D639" s="872"/>
      <c r="E639" s="662"/>
      <c r="F639" s="663"/>
    </row>
    <row r="640" spans="1:6" ht="14.25" thickBot="1">
      <c r="A640" s="431" t="s">
        <v>395</v>
      </c>
      <c r="B640" s="776"/>
      <c r="C640" s="776"/>
      <c r="D640" s="777"/>
      <c r="E640" s="655">
        <f>SUM(E641:E648)</f>
        <v>48051.520000000004</v>
      </c>
      <c r="F640" s="655">
        <f>SUM(F641:F648)</f>
        <v>42868.979999999996</v>
      </c>
    </row>
    <row r="641" spans="1:6">
      <c r="A641" s="802" t="s">
        <v>396</v>
      </c>
      <c r="B641" s="803"/>
      <c r="C641" s="803"/>
      <c r="D641" s="804"/>
      <c r="E641" s="664"/>
      <c r="F641" s="664"/>
    </row>
    <row r="642" spans="1:6">
      <c r="A642" s="806" t="s">
        <v>397</v>
      </c>
      <c r="B642" s="807"/>
      <c r="C642" s="807"/>
      <c r="D642" s="808"/>
      <c r="E642" s="659"/>
      <c r="F642" s="659"/>
    </row>
    <row r="643" spans="1:6">
      <c r="A643" s="806" t="s">
        <v>398</v>
      </c>
      <c r="B643" s="807"/>
      <c r="C643" s="807"/>
      <c r="D643" s="808"/>
      <c r="E643" s="659">
        <v>12274.75</v>
      </c>
      <c r="F643" s="659">
        <v>7758.71</v>
      </c>
    </row>
    <row r="644" spans="1:6">
      <c r="A644" s="784" t="s">
        <v>399</v>
      </c>
      <c r="B644" s="785"/>
      <c r="C644" s="785"/>
      <c r="D644" s="786"/>
      <c r="E644" s="659"/>
      <c r="F644" s="659"/>
    </row>
    <row r="645" spans="1:6">
      <c r="A645" s="784" t="s">
        <v>400</v>
      </c>
      <c r="B645" s="785"/>
      <c r="C645" s="785"/>
      <c r="D645" s="786"/>
      <c r="E645" s="768">
        <v>34590.620000000003</v>
      </c>
      <c r="F645" s="768">
        <v>35110.269999999997</v>
      </c>
    </row>
    <row r="646" spans="1:6">
      <c r="A646" s="784" t="s">
        <v>401</v>
      </c>
      <c r="B646" s="785"/>
      <c r="C646" s="785"/>
      <c r="D646" s="786"/>
      <c r="E646" s="768"/>
      <c r="F646" s="768"/>
    </row>
    <row r="647" spans="1:6">
      <c r="A647" s="784" t="s">
        <v>402</v>
      </c>
      <c r="B647" s="785"/>
      <c r="C647" s="785"/>
      <c r="D647" s="786"/>
      <c r="E647" s="768">
        <v>1186.1500000000001</v>
      </c>
      <c r="F647" s="768"/>
    </row>
    <row r="648" spans="1:6" ht="14.25" thickBot="1">
      <c r="A648" s="873" t="s">
        <v>138</v>
      </c>
      <c r="B648" s="874"/>
      <c r="C648" s="874"/>
      <c r="D648" s="875"/>
      <c r="E648" s="768"/>
      <c r="F648" s="768"/>
    </row>
    <row r="649" spans="1:6" ht="14.25" thickBot="1">
      <c r="A649" s="451"/>
      <c r="B649" s="876"/>
      <c r="C649" s="876"/>
      <c r="D649" s="452"/>
      <c r="E649" s="428">
        <f>SUM(E637+E640)</f>
        <v>48051.520000000004</v>
      </c>
      <c r="F649" s="428">
        <f>SUM(F637+F640)</f>
        <v>42868.979999999996</v>
      </c>
    </row>
    <row r="656" spans="1:6" ht="15.75">
      <c r="A656" s="877" t="s">
        <v>403</v>
      </c>
      <c r="B656" s="877"/>
      <c r="C656" s="877"/>
      <c r="D656" s="877"/>
      <c r="E656" s="877"/>
      <c r="F656" s="877"/>
    </row>
    <row r="657" spans="1:6" ht="14.25" thickBot="1">
      <c r="A657" s="878"/>
      <c r="B657" s="401"/>
      <c r="C657" s="401"/>
      <c r="D657" s="401"/>
      <c r="E657" s="401"/>
      <c r="F657" s="401"/>
    </row>
    <row r="658" spans="1:6" ht="14.25" thickBot="1">
      <c r="A658" s="879" t="s">
        <v>404</v>
      </c>
      <c r="B658" s="880"/>
      <c r="C658" s="881" t="s">
        <v>267</v>
      </c>
      <c r="D658" s="882"/>
      <c r="E658" s="882"/>
      <c r="F658" s="883"/>
    </row>
    <row r="659" spans="1:6" ht="14.25" thickBot="1">
      <c r="A659" s="678"/>
      <c r="B659" s="884"/>
      <c r="C659" s="885" t="s">
        <v>260</v>
      </c>
      <c r="D659" s="378" t="s">
        <v>405</v>
      </c>
      <c r="E659" s="886" t="s">
        <v>280</v>
      </c>
      <c r="F659" s="378" t="s">
        <v>283</v>
      </c>
    </row>
    <row r="660" spans="1:6">
      <c r="A660" s="887" t="s">
        <v>406</v>
      </c>
      <c r="B660" s="888"/>
      <c r="C660" s="889">
        <v>0</v>
      </c>
      <c r="D660" s="889">
        <f>SUM(D661:D663)</f>
        <v>86992.97</v>
      </c>
      <c r="E660" s="889">
        <f>SUM(E661:E663)</f>
        <v>0</v>
      </c>
      <c r="F660" s="889">
        <f>SUM(F661:F663)</f>
        <v>888705.3</v>
      </c>
    </row>
    <row r="661" spans="1:6">
      <c r="A661" s="890" t="s">
        <v>407</v>
      </c>
      <c r="B661" s="891"/>
      <c r="C661" s="889"/>
      <c r="D661" s="284"/>
      <c r="E661" s="892"/>
      <c r="F661" s="284"/>
    </row>
    <row r="662" spans="1:6">
      <c r="A662" s="890" t="s">
        <v>407</v>
      </c>
      <c r="B662" s="891"/>
      <c r="C662" s="889"/>
      <c r="D662" s="284"/>
      <c r="E662" s="892"/>
      <c r="F662" s="284"/>
    </row>
    <row r="663" spans="1:6">
      <c r="A663" s="890" t="s">
        <v>408</v>
      </c>
      <c r="B663" s="891"/>
      <c r="C663" s="889"/>
      <c r="D663" s="284">
        <v>86992.97</v>
      </c>
      <c r="E663" s="892"/>
      <c r="F663" s="284">
        <v>888705.3</v>
      </c>
    </row>
    <row r="664" spans="1:6">
      <c r="A664" s="893" t="s">
        <v>409</v>
      </c>
      <c r="B664" s="894"/>
      <c r="C664" s="889"/>
      <c r="D664" s="284"/>
      <c r="E664" s="892"/>
      <c r="F664" s="284">
        <v>0</v>
      </c>
    </row>
    <row r="665" spans="1:6" ht="14.25" thickBot="1">
      <c r="A665" s="895" t="s">
        <v>410</v>
      </c>
      <c r="B665" s="368"/>
      <c r="C665" s="896"/>
      <c r="D665" s="897"/>
      <c r="E665" s="898"/>
      <c r="F665" s="897">
        <v>251650</v>
      </c>
    </row>
    <row r="666" spans="1:6" ht="14.25" thickBot="1">
      <c r="A666" s="899" t="s">
        <v>139</v>
      </c>
      <c r="B666" s="900"/>
      <c r="C666" s="428">
        <f>C660+C664+C665</f>
        <v>0</v>
      </c>
      <c r="D666" s="428">
        <f>D660+D664+D665</f>
        <v>86992.97</v>
      </c>
      <c r="E666" s="428">
        <f>E660+E664+E665</f>
        <v>0</v>
      </c>
      <c r="F666" s="428">
        <f>F660+F664+F665</f>
        <v>1140355.3</v>
      </c>
    </row>
    <row r="669" spans="1:6" ht="30" customHeight="1">
      <c r="A669" s="198" t="s">
        <v>411</v>
      </c>
      <c r="B669" s="198"/>
      <c r="C669" s="198"/>
      <c r="D669" s="198"/>
      <c r="E669" s="901"/>
      <c r="F669" s="901"/>
    </row>
    <row r="671" spans="1:6" ht="15">
      <c r="A671" s="902" t="s">
        <v>412</v>
      </c>
      <c r="B671" s="902"/>
      <c r="C671" s="902"/>
      <c r="D671" s="902"/>
    </row>
    <row r="672" spans="1:6" ht="14.25" thickBot="1">
      <c r="A672" s="200"/>
      <c r="B672" s="401"/>
      <c r="C672" s="401"/>
      <c r="D672" s="401"/>
    </row>
    <row r="673" spans="1:5" ht="51.75" thickBot="1">
      <c r="A673" s="360" t="s">
        <v>34</v>
      </c>
      <c r="B673" s="361"/>
      <c r="C673" s="383" t="s">
        <v>413</v>
      </c>
      <c r="D673" s="383" t="s">
        <v>414</v>
      </c>
    </row>
    <row r="674" spans="1:5" ht="14.25" thickBot="1">
      <c r="A674" s="903" t="s">
        <v>415</v>
      </c>
      <c r="B674" s="904"/>
      <c r="C674" s="905">
        <v>3599</v>
      </c>
      <c r="D674" s="906">
        <v>3859</v>
      </c>
    </row>
    <row r="677" spans="1:5" ht="14.25">
      <c r="A677" s="557" t="s">
        <v>416</v>
      </c>
      <c r="B677" s="37"/>
      <c r="C677" s="37"/>
      <c r="D677" s="37"/>
      <c r="E677" s="37"/>
    </row>
    <row r="678" spans="1:5" ht="16.5" thickBot="1">
      <c r="A678" s="401"/>
      <c r="B678" s="907"/>
      <c r="C678" s="907"/>
      <c r="D678" s="401"/>
      <c r="E678" s="401"/>
    </row>
    <row r="679" spans="1:5" ht="51.75" thickBot="1">
      <c r="A679" s="885" t="s">
        <v>417</v>
      </c>
      <c r="B679" s="378" t="s">
        <v>418</v>
      </c>
      <c r="C679" s="378" t="s">
        <v>154</v>
      </c>
      <c r="D679" s="206" t="s">
        <v>419</v>
      </c>
      <c r="E679" s="205" t="s">
        <v>420</v>
      </c>
    </row>
    <row r="680" spans="1:5">
      <c r="A680" s="908" t="s">
        <v>85</v>
      </c>
      <c r="B680" s="277"/>
      <c r="C680" s="277">
        <v>0</v>
      </c>
      <c r="D680" s="909"/>
      <c r="E680" s="277"/>
    </row>
    <row r="681" spans="1:5">
      <c r="A681" s="910" t="s">
        <v>86</v>
      </c>
      <c r="B681" s="225"/>
      <c r="C681" s="225"/>
      <c r="D681" s="224"/>
      <c r="E681" s="225"/>
    </row>
    <row r="682" spans="1:5">
      <c r="A682" s="910" t="s">
        <v>421</v>
      </c>
      <c r="B682" s="225"/>
      <c r="C682" s="225"/>
      <c r="D682" s="224"/>
      <c r="E682" s="225"/>
    </row>
    <row r="683" spans="1:5">
      <c r="A683" s="910" t="s">
        <v>422</v>
      </c>
      <c r="B683" s="225"/>
      <c r="C683" s="225"/>
      <c r="D683" s="224"/>
      <c r="E683" s="225"/>
    </row>
    <row r="684" spans="1:5">
      <c r="A684" s="910" t="s">
        <v>423</v>
      </c>
      <c r="B684" s="225"/>
      <c r="C684" s="225"/>
      <c r="D684" s="224"/>
      <c r="E684" s="225"/>
    </row>
    <row r="685" spans="1:5">
      <c r="A685" s="910" t="s">
        <v>424</v>
      </c>
      <c r="B685" s="225"/>
      <c r="C685" s="225"/>
      <c r="D685" s="224"/>
      <c r="E685" s="225"/>
    </row>
    <row r="686" spans="1:5">
      <c r="A686" s="910" t="s">
        <v>425</v>
      </c>
      <c r="B686" s="225"/>
      <c r="C686" s="225"/>
      <c r="D686" s="224"/>
      <c r="E686" s="225"/>
    </row>
    <row r="687" spans="1:5" ht="14.25" thickBot="1">
      <c r="A687" s="911" t="s">
        <v>426</v>
      </c>
      <c r="B687" s="912"/>
      <c r="C687" s="912"/>
      <c r="D687" s="913"/>
      <c r="E687" s="912"/>
    </row>
    <row r="690" spans="1:5" ht="14.25">
      <c r="A690" s="557" t="s">
        <v>427</v>
      </c>
      <c r="B690" s="914"/>
      <c r="C690" s="914"/>
      <c r="D690" s="914"/>
      <c r="E690" s="914"/>
    </row>
    <row r="691" spans="1:5" ht="16.5" thickBot="1">
      <c r="A691" s="401"/>
      <c r="B691" s="907"/>
      <c r="C691" s="907"/>
      <c r="D691" s="401"/>
      <c r="E691" s="401"/>
    </row>
    <row r="692" spans="1:5" ht="63.75" thickBot="1">
      <c r="A692" s="915" t="s">
        <v>417</v>
      </c>
      <c r="B692" s="916" t="s">
        <v>418</v>
      </c>
      <c r="C692" s="916" t="s">
        <v>154</v>
      </c>
      <c r="D692" s="917" t="s">
        <v>428</v>
      </c>
      <c r="E692" s="918" t="s">
        <v>420</v>
      </c>
    </row>
    <row r="693" spans="1:5">
      <c r="A693" s="908" t="s">
        <v>85</v>
      </c>
      <c r="B693" s="277"/>
      <c r="C693" s="277"/>
      <c r="D693" s="909"/>
      <c r="E693" s="277"/>
    </row>
    <row r="694" spans="1:5">
      <c r="A694" s="910" t="s">
        <v>86</v>
      </c>
      <c r="B694" s="225"/>
      <c r="C694" s="225"/>
      <c r="D694" s="224"/>
      <c r="E694" s="225"/>
    </row>
    <row r="695" spans="1:5">
      <c r="A695" s="910" t="s">
        <v>421</v>
      </c>
      <c r="B695" s="225"/>
      <c r="C695" s="225"/>
      <c r="D695" s="224"/>
      <c r="E695" s="225"/>
    </row>
    <row r="696" spans="1:5">
      <c r="A696" s="910" t="s">
        <v>422</v>
      </c>
      <c r="B696" s="225"/>
      <c r="C696" s="225"/>
      <c r="D696" s="224"/>
      <c r="E696" s="225"/>
    </row>
    <row r="697" spans="1:5">
      <c r="A697" s="910" t="s">
        <v>423</v>
      </c>
      <c r="B697" s="225"/>
      <c r="C697" s="225"/>
      <c r="D697" s="224"/>
      <c r="E697" s="225"/>
    </row>
    <row r="698" spans="1:5">
      <c r="A698" s="910" t="s">
        <v>424</v>
      </c>
      <c r="B698" s="225"/>
      <c r="C698" s="225"/>
      <c r="D698" s="224"/>
      <c r="E698" s="225"/>
    </row>
    <row r="699" spans="1:5">
      <c r="A699" s="910" t="s">
        <v>425</v>
      </c>
      <c r="B699" s="225"/>
      <c r="C699" s="225"/>
      <c r="D699" s="224"/>
      <c r="E699" s="225"/>
    </row>
    <row r="700" spans="1:5" ht="14.25" thickBot="1">
      <c r="A700" s="911" t="s">
        <v>426</v>
      </c>
      <c r="B700" s="912"/>
      <c r="C700" s="912"/>
      <c r="D700" s="913"/>
      <c r="E700" s="912"/>
    </row>
    <row r="708" spans="1:7" ht="15">
      <c r="A708" s="919"/>
      <c r="B708" s="919"/>
      <c r="C708" s="920"/>
      <c r="D708" s="921"/>
      <c r="E708" s="919"/>
      <c r="F708" s="919"/>
    </row>
    <row r="709" spans="1:7" ht="30">
      <c r="A709" s="922" t="s">
        <v>429</v>
      </c>
      <c r="B709" s="922"/>
      <c r="C709" s="920" t="s">
        <v>430</v>
      </c>
      <c r="D709" s="921"/>
      <c r="E709" s="922"/>
      <c r="F709" s="923" t="s">
        <v>431</v>
      </c>
      <c r="G709" s="923"/>
    </row>
    <row r="710" spans="1:7" ht="15">
      <c r="A710" s="922" t="s">
        <v>432</v>
      </c>
      <c r="B710" s="340"/>
      <c r="C710" s="923" t="s">
        <v>433</v>
      </c>
      <c r="D710" s="924"/>
      <c r="E710" s="922"/>
      <c r="F710" s="923" t="s">
        <v>434</v>
      </c>
      <c r="G710" s="923"/>
    </row>
  </sheetData>
  <mergeCells count="431">
    <mergeCell ref="C709:D709"/>
    <mergeCell ref="F709:G709"/>
    <mergeCell ref="C710:D710"/>
    <mergeCell ref="F710:G710"/>
    <mergeCell ref="A666:B666"/>
    <mergeCell ref="A669:F669"/>
    <mergeCell ref="A671:D671"/>
    <mergeCell ref="A673:B673"/>
    <mergeCell ref="A674:B674"/>
    <mergeCell ref="C708:D708"/>
    <mergeCell ref="A660:B660"/>
    <mergeCell ref="A661:B661"/>
    <mergeCell ref="A662:B662"/>
    <mergeCell ref="A663:B663"/>
    <mergeCell ref="A664:B664"/>
    <mergeCell ref="A665:B665"/>
    <mergeCell ref="A646:D646"/>
    <mergeCell ref="A647:D647"/>
    <mergeCell ref="A648:D648"/>
    <mergeCell ref="A649:D649"/>
    <mergeCell ref="A656:F656"/>
    <mergeCell ref="A658:B659"/>
    <mergeCell ref="C658:F658"/>
    <mergeCell ref="A640:D640"/>
    <mergeCell ref="A641:D641"/>
    <mergeCell ref="A642:D642"/>
    <mergeCell ref="A643:D643"/>
    <mergeCell ref="A644:D644"/>
    <mergeCell ref="A645:D645"/>
    <mergeCell ref="A631:D631"/>
    <mergeCell ref="A634:C634"/>
    <mergeCell ref="A636:D636"/>
    <mergeCell ref="A637:D637"/>
    <mergeCell ref="A638:D638"/>
    <mergeCell ref="A639:D639"/>
    <mergeCell ref="A625:D625"/>
    <mergeCell ref="A626:D626"/>
    <mergeCell ref="A627:D627"/>
    <mergeCell ref="A628:D628"/>
    <mergeCell ref="A629:D629"/>
    <mergeCell ref="A630:D630"/>
    <mergeCell ref="A619:D619"/>
    <mergeCell ref="A620:D620"/>
    <mergeCell ref="A621:D621"/>
    <mergeCell ref="A622:D622"/>
    <mergeCell ref="A623:D623"/>
    <mergeCell ref="A624:D624"/>
    <mergeCell ref="A609:D609"/>
    <mergeCell ref="A610:D610"/>
    <mergeCell ref="A611:D611"/>
    <mergeCell ref="A612:D612"/>
    <mergeCell ref="A613:D613"/>
    <mergeCell ref="A618:D618"/>
    <mergeCell ref="A603:D603"/>
    <mergeCell ref="A604:D604"/>
    <mergeCell ref="A605:D605"/>
    <mergeCell ref="A606:D606"/>
    <mergeCell ref="A607:D607"/>
    <mergeCell ref="A608:D608"/>
    <mergeCell ref="A596:D596"/>
    <mergeCell ref="A598:D598"/>
    <mergeCell ref="A599:D599"/>
    <mergeCell ref="A600:D600"/>
    <mergeCell ref="A601:D601"/>
    <mergeCell ref="A602:D602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7:D577"/>
    <mergeCell ref="A578:D578"/>
    <mergeCell ref="A579:D579"/>
    <mergeCell ref="A580:D580"/>
    <mergeCell ref="A581:D581"/>
    <mergeCell ref="A582:D582"/>
    <mergeCell ref="A568:B568"/>
    <mergeCell ref="A569:B569"/>
    <mergeCell ref="A570:B570"/>
    <mergeCell ref="A571:B571"/>
    <mergeCell ref="A572:B572"/>
    <mergeCell ref="A575:C575"/>
    <mergeCell ref="A562:B562"/>
    <mergeCell ref="A563:B563"/>
    <mergeCell ref="A564:B564"/>
    <mergeCell ref="A565:B565"/>
    <mergeCell ref="A566:B566"/>
    <mergeCell ref="A567:B567"/>
    <mergeCell ref="A553:D553"/>
    <mergeCell ref="A554:D554"/>
    <mergeCell ref="A555:D555"/>
    <mergeCell ref="A556:D556"/>
    <mergeCell ref="A558:D558"/>
    <mergeCell ref="A560:B560"/>
    <mergeCell ref="C560:C561"/>
    <mergeCell ref="D560:D561"/>
    <mergeCell ref="A561:B561"/>
    <mergeCell ref="A547:D547"/>
    <mergeCell ref="A548:D548"/>
    <mergeCell ref="A549:D549"/>
    <mergeCell ref="A550:D550"/>
    <mergeCell ref="A551:D551"/>
    <mergeCell ref="A552:D552"/>
    <mergeCell ref="A541:D541"/>
    <mergeCell ref="A542:D542"/>
    <mergeCell ref="A543:D543"/>
    <mergeCell ref="A544:D544"/>
    <mergeCell ref="A545:D545"/>
    <mergeCell ref="A546:D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0:C510"/>
    <mergeCell ref="A512:D512"/>
    <mergeCell ref="A513:D513"/>
    <mergeCell ref="A514:D514"/>
    <mergeCell ref="A515:D515"/>
    <mergeCell ref="A516:D516"/>
    <mergeCell ref="A495:I495"/>
    <mergeCell ref="A497:D497"/>
    <mergeCell ref="E497:E498"/>
    <mergeCell ref="A498:B498"/>
    <mergeCell ref="C498:D498"/>
    <mergeCell ref="A499:B499"/>
    <mergeCell ref="C499:D499"/>
    <mergeCell ref="A455:B455"/>
    <mergeCell ref="A456:B456"/>
    <mergeCell ref="A457:B457"/>
    <mergeCell ref="A458:B458"/>
    <mergeCell ref="A459:B459"/>
    <mergeCell ref="A460:B460"/>
    <mergeCell ref="A448:B448"/>
    <mergeCell ref="C448:D448"/>
    <mergeCell ref="A449:B449"/>
    <mergeCell ref="C449:D449"/>
    <mergeCell ref="A452:D452"/>
    <mergeCell ref="A453:C453"/>
    <mergeCell ref="A436:E436"/>
    <mergeCell ref="A438:B438"/>
    <mergeCell ref="A439:B439"/>
    <mergeCell ref="A440:B440"/>
    <mergeCell ref="A441:B441"/>
    <mergeCell ref="A442:B442"/>
    <mergeCell ref="A423:B423"/>
    <mergeCell ref="A424:B424"/>
    <mergeCell ref="A425:B425"/>
    <mergeCell ref="A427:E427"/>
    <mergeCell ref="B429:E429"/>
    <mergeCell ref="C430:E430"/>
    <mergeCell ref="A417:B417"/>
    <mergeCell ref="A418:B418"/>
    <mergeCell ref="A419:B419"/>
    <mergeCell ref="A420:B420"/>
    <mergeCell ref="A421:B421"/>
    <mergeCell ref="A422:B422"/>
    <mergeCell ref="A410:C410"/>
    <mergeCell ref="A412:B412"/>
    <mergeCell ref="A413:B413"/>
    <mergeCell ref="A414:B414"/>
    <mergeCell ref="A415:B415"/>
    <mergeCell ref="A416:B416"/>
    <mergeCell ref="A383:B383"/>
    <mergeCell ref="A384:B384"/>
    <mergeCell ref="A386:E386"/>
    <mergeCell ref="A391:I391"/>
    <mergeCell ref="A393:I393"/>
    <mergeCell ref="A395:A396"/>
    <mergeCell ref="B395:D395"/>
    <mergeCell ref="F395:H395"/>
    <mergeCell ref="A371:B371"/>
    <mergeCell ref="A374:D374"/>
    <mergeCell ref="A376:B376"/>
    <mergeCell ref="A377:B377"/>
    <mergeCell ref="A378:B378"/>
    <mergeCell ref="A381:E381"/>
    <mergeCell ref="A365:B365"/>
    <mergeCell ref="A366:B366"/>
    <mergeCell ref="A367:B367"/>
    <mergeCell ref="A368:B368"/>
    <mergeCell ref="A369:B369"/>
    <mergeCell ref="A370:B370"/>
    <mergeCell ref="A359:B359"/>
    <mergeCell ref="A360:B360"/>
    <mergeCell ref="A361:B361"/>
    <mergeCell ref="A362:B362"/>
    <mergeCell ref="A363:B363"/>
    <mergeCell ref="A364:B364"/>
    <mergeCell ref="A348:B348"/>
    <mergeCell ref="A349:B349"/>
    <mergeCell ref="A350:B350"/>
    <mergeCell ref="A355:E355"/>
    <mergeCell ref="A357:B357"/>
    <mergeCell ref="A358:B358"/>
    <mergeCell ref="A342:B342"/>
    <mergeCell ref="A343:B343"/>
    <mergeCell ref="A344:B344"/>
    <mergeCell ref="A345:B345"/>
    <mergeCell ref="A346:B346"/>
    <mergeCell ref="A347:B347"/>
    <mergeCell ref="A336:B336"/>
    <mergeCell ref="A337:B337"/>
    <mergeCell ref="A338:B338"/>
    <mergeCell ref="A339:B339"/>
    <mergeCell ref="A340:B340"/>
    <mergeCell ref="A341:B341"/>
    <mergeCell ref="A330:B330"/>
    <mergeCell ref="A331:B331"/>
    <mergeCell ref="A332:B332"/>
    <mergeCell ref="A333:B333"/>
    <mergeCell ref="A334:B334"/>
    <mergeCell ref="A335:B335"/>
    <mergeCell ref="A327:B327"/>
    <mergeCell ref="G327:H327"/>
    <mergeCell ref="A328:B328"/>
    <mergeCell ref="G328:H328"/>
    <mergeCell ref="A329:B329"/>
    <mergeCell ref="G329:H329"/>
    <mergeCell ref="A316:B316"/>
    <mergeCell ref="A317:B317"/>
    <mergeCell ref="A318:B318"/>
    <mergeCell ref="A319:B319"/>
    <mergeCell ref="A322:C322"/>
    <mergeCell ref="A325:C325"/>
    <mergeCell ref="A310:B310"/>
    <mergeCell ref="A311:B311"/>
    <mergeCell ref="A312:B312"/>
    <mergeCell ref="A313:B313"/>
    <mergeCell ref="A314:B314"/>
    <mergeCell ref="A315:B315"/>
    <mergeCell ref="A304:B304"/>
    <mergeCell ref="A305:B305"/>
    <mergeCell ref="A306:B306"/>
    <mergeCell ref="A307:B307"/>
    <mergeCell ref="A308:B308"/>
    <mergeCell ref="A309:B309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85:B285"/>
    <mergeCell ref="A286:B286"/>
    <mergeCell ref="A287:D287"/>
    <mergeCell ref="A289:B289"/>
    <mergeCell ref="A290:B290"/>
    <mergeCell ref="A291:B291"/>
    <mergeCell ref="A279:B279"/>
    <mergeCell ref="A280:B280"/>
    <mergeCell ref="A281:B281"/>
    <mergeCell ref="A282:B282"/>
    <mergeCell ref="A283:B283"/>
    <mergeCell ref="A284:B284"/>
    <mergeCell ref="B255:E255"/>
    <mergeCell ref="B263:E263"/>
    <mergeCell ref="A274:D274"/>
    <mergeCell ref="A276:B276"/>
    <mergeCell ref="A277:B277"/>
    <mergeCell ref="A278:B278"/>
    <mergeCell ref="A243:B243"/>
    <mergeCell ref="A244:B244"/>
    <mergeCell ref="A245:B245"/>
    <mergeCell ref="A251:E251"/>
    <mergeCell ref="B253:C253"/>
    <mergeCell ref="D253:E253"/>
    <mergeCell ref="A234:B234"/>
    <mergeCell ref="A235:B235"/>
    <mergeCell ref="A236:B236"/>
    <mergeCell ref="A237:B237"/>
    <mergeCell ref="A240:D240"/>
    <mergeCell ref="A242:B242"/>
    <mergeCell ref="A228:B228"/>
    <mergeCell ref="A229:B229"/>
    <mergeCell ref="A230:B230"/>
    <mergeCell ref="A231:B231"/>
    <mergeCell ref="A232:B232"/>
    <mergeCell ref="A233:B233"/>
    <mergeCell ref="A219:B219"/>
    <mergeCell ref="A222:E222"/>
    <mergeCell ref="A224:B224"/>
    <mergeCell ref="A225:B225"/>
    <mergeCell ref="A226:B226"/>
    <mergeCell ref="A227:B227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1:B201"/>
    <mergeCell ref="A202:B202"/>
    <mergeCell ref="A203:B203"/>
    <mergeCell ref="A204:B204"/>
    <mergeCell ref="A205:B205"/>
    <mergeCell ref="A206:B206"/>
    <mergeCell ref="A195:B195"/>
    <mergeCell ref="A196:B196"/>
    <mergeCell ref="A197:B197"/>
    <mergeCell ref="A198:B198"/>
    <mergeCell ref="A199:B199"/>
    <mergeCell ref="A200:B200"/>
    <mergeCell ref="A189:B189"/>
    <mergeCell ref="A190:B190"/>
    <mergeCell ref="A191:B191"/>
    <mergeCell ref="A192:B192"/>
    <mergeCell ref="A193:B193"/>
    <mergeCell ref="A194:B194"/>
    <mergeCell ref="B178:D178"/>
    <mergeCell ref="B179:D179"/>
    <mergeCell ref="B180:D180"/>
    <mergeCell ref="A181:D181"/>
    <mergeCell ref="A186:G186"/>
    <mergeCell ref="A188:B188"/>
    <mergeCell ref="A174:D175"/>
    <mergeCell ref="E174:E175"/>
    <mergeCell ref="F174:H174"/>
    <mergeCell ref="I174:I175"/>
    <mergeCell ref="B176:D176"/>
    <mergeCell ref="B177:D177"/>
    <mergeCell ref="A154:I154"/>
    <mergeCell ref="A156:B156"/>
    <mergeCell ref="A157:B157"/>
    <mergeCell ref="A163:B163"/>
    <mergeCell ref="A164:B164"/>
    <mergeCell ref="A172:I172"/>
    <mergeCell ref="A131:B131"/>
    <mergeCell ref="A132:B132"/>
    <mergeCell ref="A133:B133"/>
    <mergeCell ref="A134:B134"/>
    <mergeCell ref="A135:B135"/>
    <mergeCell ref="A136:B136"/>
    <mergeCell ref="A120:C120"/>
    <mergeCell ref="A121:C121"/>
    <mergeCell ref="A127:D127"/>
    <mergeCell ref="A128:C128"/>
    <mergeCell ref="A129:B129"/>
    <mergeCell ref="A130:B130"/>
    <mergeCell ref="A77:E77"/>
    <mergeCell ref="A102:C102"/>
    <mergeCell ref="A103:C103"/>
    <mergeCell ref="A110:G110"/>
    <mergeCell ref="A111:C111"/>
    <mergeCell ref="A112:A113"/>
    <mergeCell ref="B112:F112"/>
    <mergeCell ref="G112:I112"/>
    <mergeCell ref="A64:B64"/>
    <mergeCell ref="A65:B65"/>
    <mergeCell ref="A66:B66"/>
    <mergeCell ref="A67:C67"/>
    <mergeCell ref="A68:B68"/>
    <mergeCell ref="A69:B69"/>
    <mergeCell ref="A58:B58"/>
    <mergeCell ref="A59:B59"/>
    <mergeCell ref="A60:B60"/>
    <mergeCell ref="A61:B61"/>
    <mergeCell ref="A62:C62"/>
    <mergeCell ref="A63:B63"/>
    <mergeCell ref="A52:B52"/>
    <mergeCell ref="A53:C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0:I30"/>
    <mergeCell ref="A35:I35"/>
    <mergeCell ref="A41:B43"/>
    <mergeCell ref="C41:C43"/>
    <mergeCell ref="A44:C44"/>
    <mergeCell ref="A45:B45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&amp;C&lt;&amp;"Times New Roman,Normalny"Nazwa jednostki&gt;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1" manualBreakCount="21">
    <brk id="38" max="16383" man="1"/>
    <brk id="74" max="16383" man="1"/>
    <brk id="100" max="8" man="1"/>
    <brk id="124" max="16383" man="1"/>
    <brk id="153" max="8" man="1"/>
    <brk id="184" max="16383" man="1"/>
    <brk id="221" max="16383" man="1"/>
    <brk id="250" max="16383" man="1"/>
    <brk id="273" max="16383" man="1"/>
    <brk id="286" max="16383" man="1"/>
    <brk id="323" max="16383" man="1"/>
    <brk id="353" max="16383" man="1"/>
    <brk id="390" max="16383" man="1"/>
    <brk id="425" max="16383" man="1"/>
    <brk id="466" max="16383" man="1"/>
    <brk id="508" max="8" man="1"/>
    <brk id="556" max="16383" man="1"/>
    <brk id="574" max="16383" man="1"/>
    <brk id="614" max="16383" man="1"/>
    <brk id="654" max="16383" man="1"/>
    <brk id="6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2021-06-14T10:12:25Z</dcterms:created>
  <dcterms:modified xsi:type="dcterms:W3CDTF">2021-06-14T10:12:55Z</dcterms:modified>
</cp:coreProperties>
</file>