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7\2020\"/>
    </mc:Choice>
  </mc:AlternateContent>
  <bookViews>
    <workbookView xWindow="0" yWindow="0" windowWidth="24000" windowHeight="9435"/>
  </bookViews>
  <sheets>
    <sheet name="P 237" sheetId="1" r:id="rId1"/>
  </sheets>
  <definedNames>
    <definedName name="Z_9AAA29D8_192E_4E21_BE22_DD0F172FD090_.wvu.Rows" localSheetId="0" hidden="1">'P 237'!$502:$517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5" i="1" l="1"/>
  <c r="F771" i="1" s="1"/>
  <c r="E765" i="1"/>
  <c r="E771" i="1" s="1"/>
  <c r="D765" i="1"/>
  <c r="D771" i="1" s="1"/>
  <c r="C765" i="1"/>
  <c r="C771" i="1" s="1"/>
  <c r="F748" i="1"/>
  <c r="E748" i="1"/>
  <c r="F745" i="1"/>
  <c r="F757" i="1" s="1"/>
  <c r="E745" i="1"/>
  <c r="E757" i="1" s="1"/>
  <c r="F727" i="1"/>
  <c r="E727" i="1"/>
  <c r="F724" i="1"/>
  <c r="E724" i="1"/>
  <c r="E734" i="1" s="1"/>
  <c r="F721" i="1"/>
  <c r="F734" i="1" s="1"/>
  <c r="E721" i="1"/>
  <c r="F708" i="1"/>
  <c r="E708" i="1"/>
  <c r="F703" i="1"/>
  <c r="E703" i="1"/>
  <c r="E701" i="1" s="1"/>
  <c r="E714" i="1" s="1"/>
  <c r="F701" i="1"/>
  <c r="F714" i="1" s="1"/>
  <c r="F673" i="1"/>
  <c r="E673" i="1"/>
  <c r="F668" i="1"/>
  <c r="F684" i="1" s="1"/>
  <c r="E668" i="1"/>
  <c r="E684" i="1" s="1"/>
  <c r="D660" i="1"/>
  <c r="C660" i="1"/>
  <c r="F629" i="1"/>
  <c r="E629" i="1"/>
  <c r="F626" i="1"/>
  <c r="E626" i="1"/>
  <c r="F623" i="1"/>
  <c r="E623" i="1"/>
  <c r="F615" i="1"/>
  <c r="E615" i="1"/>
  <c r="E614" i="1" s="1"/>
  <c r="E644" i="1" s="1"/>
  <c r="F614" i="1"/>
  <c r="F605" i="1"/>
  <c r="F601" i="1"/>
  <c r="F644" i="1" s="1"/>
  <c r="E601" i="1"/>
  <c r="C558" i="1"/>
  <c r="B558" i="1"/>
  <c r="C553" i="1"/>
  <c r="C552" i="1" s="1"/>
  <c r="B553" i="1"/>
  <c r="B552" i="1" s="1"/>
  <c r="C549" i="1"/>
  <c r="B549" i="1"/>
  <c r="C544" i="1"/>
  <c r="B544" i="1"/>
  <c r="C543" i="1"/>
  <c r="B543" i="1"/>
  <c r="C517" i="1"/>
  <c r="E508" i="1"/>
  <c r="D508" i="1"/>
  <c r="C508" i="1"/>
  <c r="B508" i="1"/>
  <c r="D491" i="1"/>
  <c r="D490" i="1" s="1"/>
  <c r="D499" i="1" s="1"/>
  <c r="C491" i="1"/>
  <c r="C490" i="1"/>
  <c r="C499" i="1" s="1"/>
  <c r="E480" i="1"/>
  <c r="K480" i="1" s="1"/>
  <c r="K479" i="1"/>
  <c r="E479" i="1"/>
  <c r="E478" i="1"/>
  <c r="K478" i="1" s="1"/>
  <c r="K477" i="1"/>
  <c r="E477" i="1"/>
  <c r="E476" i="1"/>
  <c r="K476" i="1" s="1"/>
  <c r="J475" i="1"/>
  <c r="I475" i="1"/>
  <c r="H475" i="1"/>
  <c r="G475" i="1"/>
  <c r="F475" i="1"/>
  <c r="D475" i="1"/>
  <c r="C475" i="1"/>
  <c r="B475" i="1"/>
  <c r="E474" i="1"/>
  <c r="K474" i="1" s="1"/>
  <c r="K473" i="1"/>
  <c r="E473" i="1"/>
  <c r="E472" i="1"/>
  <c r="K472" i="1" s="1"/>
  <c r="J471" i="1"/>
  <c r="J481" i="1" s="1"/>
  <c r="I471" i="1"/>
  <c r="I481" i="1" s="1"/>
  <c r="H471" i="1"/>
  <c r="H481" i="1" s="1"/>
  <c r="G471" i="1"/>
  <c r="G481" i="1" s="1"/>
  <c r="F471" i="1"/>
  <c r="F481" i="1" s="1"/>
  <c r="D471" i="1"/>
  <c r="D481" i="1" s="1"/>
  <c r="C471" i="1"/>
  <c r="C481" i="1" s="1"/>
  <c r="B471" i="1"/>
  <c r="B481" i="1" s="1"/>
  <c r="E470" i="1"/>
  <c r="D442" i="1"/>
  <c r="C442" i="1"/>
  <c r="D429" i="1"/>
  <c r="C429" i="1"/>
  <c r="D421" i="1"/>
  <c r="D434" i="1" s="1"/>
  <c r="C421" i="1"/>
  <c r="C434" i="1" s="1"/>
  <c r="D397" i="1"/>
  <c r="C397" i="1"/>
  <c r="D386" i="1"/>
  <c r="D408" i="1" s="1"/>
  <c r="C386" i="1"/>
  <c r="C408" i="1" s="1"/>
  <c r="C368" i="1"/>
  <c r="D347" i="1"/>
  <c r="D368" i="1" s="1"/>
  <c r="C347" i="1"/>
  <c r="D323" i="1"/>
  <c r="C323" i="1"/>
  <c r="E307" i="1"/>
  <c r="D307" i="1"/>
  <c r="C307" i="1"/>
  <c r="B307" i="1"/>
  <c r="E301" i="1"/>
  <c r="D301" i="1"/>
  <c r="C301" i="1"/>
  <c r="B301" i="1"/>
  <c r="D280" i="1"/>
  <c r="C280" i="1"/>
  <c r="D267" i="1"/>
  <c r="C267" i="1"/>
  <c r="D263" i="1"/>
  <c r="D271" i="1" s="1"/>
  <c r="C263" i="1"/>
  <c r="C271" i="1" s="1"/>
  <c r="F242" i="1"/>
  <c r="D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 s="1"/>
  <c r="F221" i="1"/>
  <c r="E221" i="1"/>
  <c r="E242" i="1" s="1"/>
  <c r="D221" i="1"/>
  <c r="C221" i="1"/>
  <c r="C242" i="1" s="1"/>
  <c r="G220" i="1"/>
  <c r="G219" i="1"/>
  <c r="G218" i="1"/>
  <c r="G217" i="1"/>
  <c r="G216" i="1"/>
  <c r="G215" i="1"/>
  <c r="G214" i="1"/>
  <c r="G213" i="1"/>
  <c r="G242" i="1" s="1"/>
  <c r="G212" i="1"/>
  <c r="I199" i="1"/>
  <c r="H199" i="1"/>
  <c r="G199" i="1"/>
  <c r="F199" i="1"/>
  <c r="E199" i="1"/>
  <c r="I198" i="1"/>
  <c r="I197" i="1"/>
  <c r="I196" i="1"/>
  <c r="I195" i="1"/>
  <c r="I194" i="1"/>
  <c r="G186" i="1"/>
  <c r="F186" i="1"/>
  <c r="E186" i="1"/>
  <c r="G179" i="1"/>
  <c r="F179" i="1"/>
  <c r="E179" i="1"/>
  <c r="D154" i="1"/>
  <c r="C154" i="1"/>
  <c r="I141" i="1"/>
  <c r="H141" i="1"/>
  <c r="G141" i="1"/>
  <c r="F141" i="1"/>
  <c r="E141" i="1"/>
  <c r="D141" i="1"/>
  <c r="C141" i="1"/>
  <c r="B141" i="1"/>
  <c r="E117" i="1"/>
  <c r="E116" i="1"/>
  <c r="E115" i="1"/>
  <c r="E114" i="1" s="1"/>
  <c r="D114" i="1"/>
  <c r="C114" i="1"/>
  <c r="B114" i="1"/>
  <c r="E113" i="1"/>
  <c r="E112" i="1" s="1"/>
  <c r="D112" i="1"/>
  <c r="D118" i="1" s="1"/>
  <c r="C112" i="1"/>
  <c r="C118" i="1" s="1"/>
  <c r="B112" i="1"/>
  <c r="B118" i="1" s="1"/>
  <c r="E111" i="1"/>
  <c r="E118" i="1" s="1"/>
  <c r="D109" i="1"/>
  <c r="E108" i="1"/>
  <c r="E107" i="1"/>
  <c r="E106" i="1"/>
  <c r="E105" i="1" s="1"/>
  <c r="D105" i="1"/>
  <c r="C105" i="1"/>
  <c r="B105" i="1"/>
  <c r="B109" i="1" s="1"/>
  <c r="E104" i="1"/>
  <c r="E103" i="1"/>
  <c r="E102" i="1"/>
  <c r="D102" i="1"/>
  <c r="C102" i="1"/>
  <c r="C109" i="1" s="1"/>
  <c r="B102" i="1"/>
  <c r="E101" i="1"/>
  <c r="C77" i="1"/>
  <c r="C75" i="1"/>
  <c r="C70" i="1"/>
  <c r="C67" i="1"/>
  <c r="C64" i="1"/>
  <c r="C58" i="1"/>
  <c r="C55" i="1"/>
  <c r="C61" i="1" s="1"/>
  <c r="C78" i="1" s="1"/>
  <c r="H36" i="1"/>
  <c r="F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F29" i="1"/>
  <c r="B29" i="1"/>
  <c r="E28" i="1"/>
  <c r="I28" i="1" s="1"/>
  <c r="I26" i="1" s="1"/>
  <c r="I27" i="1"/>
  <c r="H26" i="1"/>
  <c r="G26" i="1"/>
  <c r="F26" i="1"/>
  <c r="E26" i="1"/>
  <c r="D26" i="1"/>
  <c r="C26" i="1"/>
  <c r="B26" i="1"/>
  <c r="I25" i="1"/>
  <c r="E24" i="1"/>
  <c r="I24" i="1" s="1"/>
  <c r="G23" i="1"/>
  <c r="G22" i="1" s="1"/>
  <c r="E23" i="1"/>
  <c r="E22" i="1" s="1"/>
  <c r="D23" i="1"/>
  <c r="I23" i="1" s="1"/>
  <c r="I22" i="1" s="1"/>
  <c r="H22" i="1"/>
  <c r="H29" i="1" s="1"/>
  <c r="F22" i="1"/>
  <c r="D22" i="1"/>
  <c r="C22" i="1"/>
  <c r="C29" i="1" s="1"/>
  <c r="B22" i="1"/>
  <c r="G21" i="1"/>
  <c r="G36" i="1" s="1"/>
  <c r="E21" i="1"/>
  <c r="E29" i="1" s="1"/>
  <c r="D21" i="1"/>
  <c r="D29" i="1" s="1"/>
  <c r="H19" i="1"/>
  <c r="H37" i="1" s="1"/>
  <c r="D19" i="1"/>
  <c r="I18" i="1"/>
  <c r="I17" i="1"/>
  <c r="I16" i="1" s="1"/>
  <c r="E17" i="1"/>
  <c r="H16" i="1"/>
  <c r="G16" i="1"/>
  <c r="F16" i="1"/>
  <c r="E16" i="1"/>
  <c r="D16" i="1"/>
  <c r="C16" i="1"/>
  <c r="B16" i="1"/>
  <c r="I15" i="1"/>
  <c r="E14" i="1"/>
  <c r="E12" i="1" s="1"/>
  <c r="I13" i="1"/>
  <c r="H12" i="1"/>
  <c r="G12" i="1"/>
  <c r="G19" i="1" s="1"/>
  <c r="F12" i="1"/>
  <c r="F19" i="1" s="1"/>
  <c r="F37" i="1" s="1"/>
  <c r="D12" i="1"/>
  <c r="C12" i="1"/>
  <c r="C19" i="1" s="1"/>
  <c r="C37" i="1" s="1"/>
  <c r="B12" i="1"/>
  <c r="B19" i="1" s="1"/>
  <c r="B37" i="1" s="1"/>
  <c r="G11" i="1"/>
  <c r="E11" i="1"/>
  <c r="E36" i="1" s="1"/>
  <c r="D11" i="1"/>
  <c r="I11" i="1" s="1"/>
  <c r="E109" i="1" l="1"/>
  <c r="K471" i="1"/>
  <c r="K475" i="1"/>
  <c r="D37" i="1"/>
  <c r="I14" i="1"/>
  <c r="I12" i="1" s="1"/>
  <c r="I19" i="1" s="1"/>
  <c r="I37" i="1" s="1"/>
  <c r="E19" i="1"/>
  <c r="E37" i="1" s="1"/>
  <c r="I21" i="1"/>
  <c r="I29" i="1" s="1"/>
  <c r="G29" i="1"/>
  <c r="G37" i="1" s="1"/>
  <c r="D36" i="1"/>
  <c r="K470" i="1"/>
  <c r="K481" i="1" s="1"/>
  <c r="E471" i="1"/>
  <c r="E481" i="1" s="1"/>
  <c r="E475" i="1"/>
  <c r="I36" i="1" l="1"/>
</calcChain>
</file>

<file path=xl/sharedStrings.xml><?xml version="1.0" encoding="utf-8"?>
<sst xmlns="http://schemas.openxmlformats.org/spreadsheetml/2006/main" count="654" uniqueCount="442">
  <si>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</si>
  <si>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</si>
  <si>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</si>
  <si>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</si>
  <si>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</si>
  <si>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</si>
  <si>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</si>
  <si>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</si>
  <si>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</si>
  <si>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</si>
  <si>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</si>
  <si>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</si>
  <si>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</si>
  <si>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</si>
  <si>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</si>
  <si>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</si>
  <si>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</si>
  <si>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</si>
  <si>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</si>
  <si>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</si>
  <si>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</si>
  <si>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</si>
  <si>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</si>
  <si>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</si>
  <si>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</si>
  <si>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</si>
  <si>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</si>
  <si>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</si>
  <si>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</si>
  <si>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</si>
  <si>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</si>
  <si>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</si>
  <si>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</si>
  <si>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</si>
  <si>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</si>
  <si>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</si>
  <si>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</si>
  <si>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</si>
  <si>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</si>
  <si>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</si>
  <si>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</si>
  <si>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</si>
  <si>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</si>
  <si>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</si>
  <si>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</si>
  <si>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</si>
  <si>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</si>
  <si>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</si>
  <si>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</si>
  <si>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</si>
  <si>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</si>
  <si>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</si>
  <si>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</si>
  <si>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</si>
  <si>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</si>
  <si>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</si>
  <si>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</si>
  <si>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</si>
  <si>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</si>
  <si>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</si>
  <si>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</si>
  <si>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</si>
  <si>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</si>
  <si>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</si>
  <si>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</si>
  <si>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</si>
  <si>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</si>
  <si>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</si>
  <si>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</si>
  <si>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</si>
  <si>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</si>
  <si>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</si>
  <si>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</si>
  <si>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</si>
  <si>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</si>
  <si>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</si>
  <si>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</si>
  <si>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</si>
  <si>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</si>
  <si>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</si>
  <si>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</si>
  <si>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</si>
  <si>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</si>
  <si>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</si>
  <si>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</si>
  <si>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</si>
  <si>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</si>
  <si>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</si>
  <si>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</si>
  <si>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</si>
  <si>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</si>
  <si>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</si>
  <si>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</si>
  <si>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</si>
  <si>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</si>
  <si>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</si>
  <si>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</si>
  <si>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</si>
  <si>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</si>
  <si>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</si>
  <si>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</si>
  <si>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</si>
  <si>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</si>
  <si>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</si>
  <si>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</si>
  <si>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</si>
  <si>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</si>
  <si>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</si>
  <si>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</si>
  <si>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</si>
  <si>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</si>
  <si>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</si>
  <si>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</si>
  <si>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</si>
  <si>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</si>
  <si>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</si>
  <si>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</si>
  <si>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</si>
  <si>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</si>
  <si>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</si>
  <si>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</si>
  <si>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</si>
  <si>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</si>
  <si>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</si>
  <si>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</si>
  <si>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</si>
  <si>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</si>
  <si>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</si>
  <si>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</si>
  <si>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</si>
  <si>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</si>
  <si>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</si>
  <si>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</si>
  <si>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</si>
  <si>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</si>
  <si>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</si>
  <si>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</si>
  <si>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</si>
  <si>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</si>
  <si>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</si>
  <si>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</si>
  <si>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</si>
  <si>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</si>
  <si>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</si>
  <si>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</si>
  <si>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</si>
  <si>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</si>
  <si>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</si>
  <si>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</si>
  <si>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</si>
  <si>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</si>
  <si>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</si>
  <si>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</si>
  <si>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</si>
  <si>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</si>
  <si>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</si>
  <si>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</si>
  <si>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</si>
  <si>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</si>
  <si>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</si>
  <si>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</si>
  <si>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</si>
  <si>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</si>
  <si>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</si>
  <si>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</si>
  <si>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</si>
  <si>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</si>
  <si>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</si>
  <si>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</si>
  <si>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</si>
  <si>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</si>
  <si>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</si>
  <si>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</si>
  <si>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</si>
  <si>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</si>
  <si>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</si>
  <si>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</si>
  <si>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</si>
  <si>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</si>
  <si>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</si>
  <si>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</si>
  <si>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</si>
  <si>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</si>
  <si>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</si>
  <si>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</si>
  <si>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</si>
  <si>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</si>
  <si>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</si>
  <si>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</si>
  <si>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</si>
  <si>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</si>
  <si>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</si>
  <si>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</si>
  <si>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</si>
  <si>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</si>
  <si>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</si>
  <si>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</si>
  <si>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</si>
  <si>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</si>
  <si>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</si>
  <si>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</si>
  <si>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</si>
  <si>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</si>
  <si>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</si>
  <si>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</si>
  <si>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</si>
  <si>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</si>
  <si>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</si>
  <si>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</si>
  <si>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</si>
  <si>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</si>
  <si>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</si>
  <si>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</si>
  <si>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</si>
  <si>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</si>
  <si>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</si>
  <si>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</si>
  <si>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</si>
  <si>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</si>
  <si>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</si>
  <si>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</si>
  <si>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</si>
  <si>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</si>
  <si>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</si>
  <si>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</si>
  <si>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</si>
  <si>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</si>
  <si>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</si>
  <si>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</si>
  <si>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</si>
  <si>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</si>
  <si>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</si>
  <si>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</si>
  <si>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</si>
  <si>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</si>
  <si>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</si>
  <si>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</si>
  <si>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</si>
  <si>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</si>
  <si>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</si>
  <si>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</si>
  <si>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</si>
  <si>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</si>
  <si>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</si>
  <si>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</si>
  <si>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</si>
  <si>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</si>
  <si>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</si>
  <si>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</si>
  <si>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</si>
  <si>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</si>
  <si>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</si>
  <si>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</si>
  <si>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</si>
  <si>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</si>
  <si>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</si>
  <si>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</si>
  <si>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</si>
  <si>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</si>
  <si>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</si>
  <si>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</si>
  <si>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</si>
  <si>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</si>
  <si>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</si>
  <si>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</si>
  <si>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</si>
  <si>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</si>
  <si>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</si>
  <si>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</si>
  <si>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</si>
  <si>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</si>
  <si>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</si>
  <si>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</si>
  <si>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</si>
  <si>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</si>
  <si>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</si>
  <si>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</si>
  <si>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</si>
  <si>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</si>
  <si>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</si>
  <si>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</si>
  <si>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</si>
  <si>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</si>
  <si>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</si>
  <si>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</si>
  <si>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</si>
  <si>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
społecznych ZUS  DZ.U. z 2020 r. poz374,z późn.zm</t>
  </si>
  <si>
    <t>które wystąpiły incydentalnie</t>
  </si>
  <si>
    <t>Koszty</t>
  </si>
  <si>
    <t>zakup środków chrony osobistej, odkażanie pomieszczeń - środki własne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</si>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</sst>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0" fillId="3" borderId="106" xfId="0" applyFont="1" applyFill="1" applyBorder="1" applyAlignment="1">
      <alignment horizont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100" xfId="0" applyNumberFormat="1" applyFont="1" applyFill="1" applyBorder="1" applyAlignment="1">
      <alignment horizontal="center" vertical="center" wrapText="1"/>
    </xf>
    <xf numFmtId="0" fontId="10" fillId="3" borderId="107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96" xfId="0" applyFont="1" applyFill="1" applyBorder="1" applyAlignment="1">
      <alignment horizontal="center" wrapText="1"/>
    </xf>
    <xf numFmtId="0" fontId="10" fillId="3" borderId="68" xfId="0" applyFont="1" applyFill="1" applyBorder="1" applyAlignment="1">
      <alignment horizontal="center" wrapText="1"/>
    </xf>
    <xf numFmtId="0" fontId="10" fillId="3" borderId="69" xfId="0" applyFont="1" applyFill="1" applyBorder="1" applyAlignment="1">
      <alignment horizontal="center" wrapText="1"/>
    </xf>
    <xf numFmtId="0" fontId="10" fillId="3" borderId="74" xfId="0" applyFont="1" applyFill="1" applyBorder="1" applyAlignment="1">
      <alignment horizontal="center" wrapText="1"/>
    </xf>
    <xf numFmtId="0" fontId="14" fillId="0" borderId="70" xfId="0" applyFont="1" applyBorder="1" applyAlignment="1">
      <alignment wrapText="1"/>
    </xf>
    <xf numFmtId="4" fontId="21" fillId="0" borderId="12" xfId="0" applyNumberFormat="1" applyFont="1" applyBorder="1" applyAlignment="1">
      <alignment vertical="center"/>
    </xf>
    <xf numFmtId="4" fontId="22" fillId="2" borderId="73" xfId="0" applyNumberFormat="1" applyFont="1" applyFill="1" applyBorder="1" applyAlignment="1">
      <alignment vertical="center" wrapText="1"/>
    </xf>
    <xf numFmtId="4" fontId="22" fillId="2" borderId="69" xfId="0" applyNumberFormat="1" applyFont="1" applyFill="1" applyBorder="1" applyAlignment="1">
      <alignment horizontal="right" vertical="center" wrapText="1"/>
    </xf>
    <xf numFmtId="4" fontId="22" fillId="2" borderId="7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2" fillId="0" borderId="56" xfId="0" applyNumberFormat="1" applyFont="1" applyBorder="1" applyAlignment="1">
      <alignment vertical="center"/>
    </xf>
    <xf numFmtId="4" fontId="22" fillId="0" borderId="48" xfId="0" applyNumberFormat="1" applyFont="1" applyBorder="1" applyAlignment="1">
      <alignment vertical="center"/>
    </xf>
    <xf numFmtId="4" fontId="22" fillId="0" borderId="32" xfId="0" applyNumberFormat="1" applyFont="1" applyBorder="1" applyAlignment="1">
      <alignment horizontal="center" vertical="center"/>
    </xf>
    <xf numFmtId="4" fontId="21" fillId="0" borderId="92" xfId="0" applyNumberFormat="1" applyFont="1" applyFill="1" applyBorder="1" applyAlignment="1">
      <alignment horizontal="left" vertical="center" wrapText="1"/>
    </xf>
    <xf numFmtId="4" fontId="21" fillId="0" borderId="50" xfId="0" applyNumberFormat="1" applyFont="1" applyFill="1" applyBorder="1" applyAlignment="1">
      <alignment horizontal="left" vertical="center" wrapText="1"/>
    </xf>
    <xf numFmtId="4" fontId="21" fillId="0" borderId="49" xfId="0" applyNumberFormat="1" applyFont="1" applyBorder="1" applyAlignment="1">
      <alignment horizontal="right" vertical="center"/>
    </xf>
    <xf numFmtId="4" fontId="21" fillId="0" borderId="97" xfId="0" applyNumberFormat="1" applyFont="1" applyBorder="1" applyAlignment="1">
      <alignment vertical="center" wrapText="1"/>
    </xf>
    <xf numFmtId="4" fontId="21" fillId="0" borderId="54" xfId="0" applyNumberFormat="1" applyFont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left" vertical="center" wrapText="1"/>
    </xf>
    <xf numFmtId="4" fontId="22" fillId="5" borderId="5" xfId="0" applyNumberFormat="1" applyFont="1" applyFill="1" applyBorder="1" applyAlignment="1">
      <alignment horizontal="left" vertical="center" wrapText="1"/>
    </xf>
    <xf numFmtId="4" fontId="22" fillId="5" borderId="45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8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9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10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20"/>
  <sheetViews>
    <sheetView tabSelected="1" view="pageLayout" topLeftCell="A58" zoomScale="90" zoomScalePageLayoutView="90" workbookViewId="0">
      <selection activeCell="D3" sqref="D3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f>1394417.55+413357.6</f>
        <v>1807775.15</v>
      </c>
      <c r="E11" s="39">
        <f>3500+142462.89+18105.4+71131.87+59354.55</f>
        <v>294554.71000000002</v>
      </c>
      <c r="F11" s="39"/>
      <c r="G11" s="39">
        <f>77323.34+200850.12</f>
        <v>278173.45999999996</v>
      </c>
      <c r="H11" s="39"/>
      <c r="I11" s="40">
        <f>SUM(B11:H11)</f>
        <v>2380503.3199999998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28005</v>
      </c>
      <c r="F12" s="39">
        <f t="shared" si="0"/>
        <v>0</v>
      </c>
      <c r="G12" s="39">
        <f t="shared" si="0"/>
        <v>23880.57</v>
      </c>
      <c r="H12" s="39">
        <f t="shared" si="0"/>
        <v>0</v>
      </c>
      <c r="I12" s="40">
        <f t="shared" si="0"/>
        <v>51885.57</v>
      </c>
    </row>
    <row r="13" spans="1:10">
      <c r="A13" s="41" t="s">
        <v>16</v>
      </c>
      <c r="B13" s="42"/>
      <c r="C13" s="42"/>
      <c r="D13" s="42"/>
      <c r="E13" s="43"/>
      <c r="F13" s="43"/>
      <c r="G13" s="43"/>
      <c r="H13" s="43"/>
      <c r="I13" s="44">
        <f>SUM(B13:H13)</f>
        <v>0</v>
      </c>
    </row>
    <row r="14" spans="1:10">
      <c r="A14" s="41" t="s">
        <v>17</v>
      </c>
      <c r="B14" s="43"/>
      <c r="C14" s="43"/>
      <c r="D14" s="43"/>
      <c r="E14" s="43">
        <f>28005</f>
        <v>28005</v>
      </c>
      <c r="F14" s="42"/>
      <c r="G14" s="43">
        <v>23880.57</v>
      </c>
      <c r="H14" s="42"/>
      <c r="I14" s="44">
        <f>SUM(B14:H14)</f>
        <v>51885.57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10834.01</v>
      </c>
      <c r="F16" s="39">
        <f t="shared" si="1"/>
        <v>0</v>
      </c>
      <c r="G16" s="39">
        <f t="shared" si="1"/>
        <v>923.88</v>
      </c>
      <c r="H16" s="39">
        <f t="shared" si="1"/>
        <v>0</v>
      </c>
      <c r="I16" s="40">
        <f t="shared" si="1"/>
        <v>11757.89</v>
      </c>
    </row>
    <row r="17" spans="1:9">
      <c r="A17" s="41" t="s">
        <v>20</v>
      </c>
      <c r="B17" s="42"/>
      <c r="C17" s="42"/>
      <c r="D17" s="42"/>
      <c r="E17" s="43">
        <f>5548+1786.01</f>
        <v>7334.01</v>
      </c>
      <c r="F17" s="43"/>
      <c r="G17" s="43">
        <v>923.88</v>
      </c>
      <c r="H17" s="42"/>
      <c r="I17" s="44">
        <f>SUM(B17:H17)</f>
        <v>8257.89</v>
      </c>
    </row>
    <row r="18" spans="1:9">
      <c r="A18" s="41" t="s">
        <v>17</v>
      </c>
      <c r="B18" s="43"/>
      <c r="C18" s="42"/>
      <c r="D18" s="43"/>
      <c r="E18" s="43">
        <v>3500</v>
      </c>
      <c r="F18" s="42"/>
      <c r="G18" s="43"/>
      <c r="H18" s="43"/>
      <c r="I18" s="44">
        <f>SUM(B18:H18)</f>
        <v>3500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1807775.15</v>
      </c>
      <c r="E19" s="39">
        <f t="shared" si="2"/>
        <v>311725.7</v>
      </c>
      <c r="F19" s="39">
        <f t="shared" si="2"/>
        <v>0</v>
      </c>
      <c r="G19" s="39">
        <f t="shared" si="2"/>
        <v>301130.14999999997</v>
      </c>
      <c r="H19" s="39">
        <f t="shared" si="2"/>
        <v>0</v>
      </c>
      <c r="I19" s="40">
        <f t="shared" si="2"/>
        <v>2420630.9999999995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f>682768.21+54026.77</f>
        <v>736794.98</v>
      </c>
      <c r="E21" s="39">
        <f>71131.87+59354.55+98874.58+14189.08+3500</f>
        <v>247050.08</v>
      </c>
      <c r="F21" s="39"/>
      <c r="G21" s="39">
        <f>59083.94+200850.12</f>
        <v>259934.06</v>
      </c>
      <c r="H21" s="39"/>
      <c r="I21" s="40">
        <f>SUM(B21:H21)</f>
        <v>1243779.1199999999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32718.800000000003</v>
      </c>
      <c r="E22" s="39">
        <f t="shared" si="3"/>
        <v>44572.55</v>
      </c>
      <c r="F22" s="39">
        <f t="shared" si="3"/>
        <v>0</v>
      </c>
      <c r="G22" s="39">
        <f t="shared" si="3"/>
        <v>31465.37</v>
      </c>
      <c r="H22" s="39">
        <f t="shared" si="3"/>
        <v>0</v>
      </c>
      <c r="I22" s="40">
        <f t="shared" si="3"/>
        <v>108756.72</v>
      </c>
    </row>
    <row r="23" spans="1:9">
      <c r="A23" s="41" t="s">
        <v>24</v>
      </c>
      <c r="B23" s="43"/>
      <c r="C23" s="43"/>
      <c r="D23" s="43">
        <f>20093.63+12625.17</f>
        <v>32718.800000000003</v>
      </c>
      <c r="E23" s="43">
        <f>16078.01+489.54</f>
        <v>16567.55</v>
      </c>
      <c r="F23" s="43"/>
      <c r="G23" s="43">
        <f>7584.8</f>
        <v>7584.8</v>
      </c>
      <c r="H23" s="42"/>
      <c r="I23" s="44">
        <f t="shared" ref="I23:I28" si="4">SUM(B23:H23)</f>
        <v>56871.150000000009</v>
      </c>
    </row>
    <row r="24" spans="1:9">
      <c r="A24" s="41" t="s">
        <v>17</v>
      </c>
      <c r="B24" s="42"/>
      <c r="C24" s="42"/>
      <c r="D24" s="43"/>
      <c r="E24" s="43">
        <f>28005</f>
        <v>28005</v>
      </c>
      <c r="F24" s="43"/>
      <c r="G24" s="43">
        <v>23880.57</v>
      </c>
      <c r="H24" s="42"/>
      <c r="I24" s="44">
        <f t="shared" si="4"/>
        <v>51885.57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10834.01</v>
      </c>
      <c r="F26" s="39">
        <f t="shared" si="5"/>
        <v>0</v>
      </c>
      <c r="G26" s="39">
        <f t="shared" si="5"/>
        <v>923.88</v>
      </c>
      <c r="H26" s="39">
        <f t="shared" si="5"/>
        <v>0</v>
      </c>
      <c r="I26" s="40">
        <f t="shared" si="5"/>
        <v>11757.89</v>
      </c>
    </row>
    <row r="27" spans="1:9">
      <c r="A27" s="41" t="s">
        <v>20</v>
      </c>
      <c r="B27" s="42"/>
      <c r="C27" s="42"/>
      <c r="D27" s="42"/>
      <c r="E27" s="43"/>
      <c r="F27" s="43"/>
      <c r="G27" s="43"/>
      <c r="H27" s="42"/>
      <c r="I27" s="44">
        <f t="shared" si="4"/>
        <v>0</v>
      </c>
    </row>
    <row r="28" spans="1:9">
      <c r="A28" s="41" t="s">
        <v>17</v>
      </c>
      <c r="B28" s="42"/>
      <c r="C28" s="42"/>
      <c r="D28" s="43"/>
      <c r="E28" s="43">
        <f>7334.01+3500</f>
        <v>10834.01</v>
      </c>
      <c r="F28" s="42"/>
      <c r="G28" s="43">
        <v>923.88</v>
      </c>
      <c r="H28" s="43"/>
      <c r="I28" s="44">
        <f t="shared" si="4"/>
        <v>11757.89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769513.78</v>
      </c>
      <c r="E29" s="39">
        <f t="shared" si="6"/>
        <v>280788.62</v>
      </c>
      <c r="F29" s="39">
        <f t="shared" si="6"/>
        <v>0</v>
      </c>
      <c r="G29" s="39">
        <f t="shared" si="6"/>
        <v>290475.55</v>
      </c>
      <c r="H29" s="39">
        <f t="shared" si="6"/>
        <v>0</v>
      </c>
      <c r="I29" s="40">
        <f t="shared" si="6"/>
        <v>1340777.95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1070980.17</v>
      </c>
      <c r="E36" s="51">
        <f t="shared" si="8"/>
        <v>47504.630000000034</v>
      </c>
      <c r="F36" s="51">
        <f t="shared" si="8"/>
        <v>0</v>
      </c>
      <c r="G36" s="51">
        <f t="shared" si="8"/>
        <v>18239.399999999965</v>
      </c>
      <c r="H36" s="51">
        <f t="shared" si="8"/>
        <v>0</v>
      </c>
      <c r="I36" s="52">
        <f t="shared" si="8"/>
        <v>1136724.2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1038261.3699999999</v>
      </c>
      <c r="E37" s="54">
        <f t="shared" si="9"/>
        <v>30937.080000000016</v>
      </c>
      <c r="F37" s="54">
        <f t="shared" si="9"/>
        <v>0</v>
      </c>
      <c r="G37" s="54">
        <f t="shared" si="9"/>
        <v>10654.599999999977</v>
      </c>
      <c r="H37" s="54">
        <f t="shared" si="9"/>
        <v>0</v>
      </c>
      <c r="I37" s="55">
        <f t="shared" si="9"/>
        <v>1079853.0499999996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>
      <c r="A46" s="58"/>
      <c r="B46" s="57"/>
      <c r="C46" s="57"/>
      <c r="D46" s="57"/>
      <c r="E46" s="57"/>
      <c r="F46" s="57"/>
      <c r="G46" s="57"/>
      <c r="H46" s="57"/>
      <c r="I46" s="57"/>
    </row>
    <row r="47" spans="1:9">
      <c r="A47" s="58"/>
      <c r="B47" s="57"/>
      <c r="C47" s="57"/>
      <c r="D47" s="57"/>
      <c r="E47" s="57"/>
      <c r="F47" s="57"/>
      <c r="G47" s="57"/>
      <c r="H47" s="57"/>
      <c r="I47" s="57"/>
    </row>
    <row r="48" spans="1:9" ht="14.25">
      <c r="A48" s="59" t="s">
        <v>29</v>
      </c>
      <c r="B48" s="59"/>
    </row>
    <row r="49" spans="1:3" ht="14.25" thickBot="1">
      <c r="A49"/>
      <c r="B49"/>
    </row>
    <row r="50" spans="1:3" ht="21.75" customHeight="1">
      <c r="A50" s="60" t="s">
        <v>30</v>
      </c>
      <c r="B50" s="61"/>
      <c r="C50" s="62" t="s">
        <v>31</v>
      </c>
    </row>
    <row r="51" spans="1:3" ht="13.5" customHeight="1">
      <c r="A51" s="63"/>
      <c r="B51" s="64"/>
      <c r="C51" s="65"/>
    </row>
    <row r="52" spans="1:3" ht="29.25" customHeight="1">
      <c r="A52" s="66"/>
      <c r="B52" s="67"/>
      <c r="C52" s="68"/>
    </row>
    <row r="53" spans="1:3" ht="15">
      <c r="A53" s="69" t="s">
        <v>13</v>
      </c>
      <c r="B53" s="70"/>
      <c r="C53" s="71"/>
    </row>
    <row r="54" spans="1:3" ht="15">
      <c r="A54" s="72" t="s">
        <v>14</v>
      </c>
      <c r="B54" s="73"/>
      <c r="C54" s="74">
        <v>13981.45</v>
      </c>
    </row>
    <row r="55" spans="1:3" ht="15">
      <c r="A55" s="75" t="s">
        <v>15</v>
      </c>
      <c r="B55" s="76"/>
      <c r="C55" s="77">
        <f>SUM(C56:C57)</f>
        <v>0</v>
      </c>
    </row>
    <row r="56" spans="1:3" ht="15">
      <c r="A56" s="78" t="s">
        <v>16</v>
      </c>
      <c r="B56" s="79"/>
      <c r="C56" s="80"/>
    </row>
    <row r="57" spans="1:3" ht="15">
      <c r="A57" s="78" t="s">
        <v>17</v>
      </c>
      <c r="B57" s="79"/>
      <c r="C57" s="80"/>
    </row>
    <row r="58" spans="1:3" ht="15">
      <c r="A58" s="75" t="s">
        <v>19</v>
      </c>
      <c r="B58" s="76"/>
      <c r="C58" s="77">
        <f>SUM(C59:C60)</f>
        <v>0</v>
      </c>
    </row>
    <row r="59" spans="1:3" ht="15">
      <c r="A59" s="78" t="s">
        <v>20</v>
      </c>
      <c r="B59" s="79"/>
      <c r="C59" s="80"/>
    </row>
    <row r="60" spans="1:3" ht="15">
      <c r="A60" s="78" t="s">
        <v>17</v>
      </c>
      <c r="B60" s="79"/>
      <c r="C60" s="80"/>
    </row>
    <row r="61" spans="1:3" ht="15">
      <c r="A61" s="75" t="s">
        <v>32</v>
      </c>
      <c r="B61" s="76"/>
      <c r="C61" s="77">
        <f>C54+C55-C58</f>
        <v>13981.45</v>
      </c>
    </row>
    <row r="62" spans="1:3" ht="15">
      <c r="A62" s="69" t="s">
        <v>22</v>
      </c>
      <c r="B62" s="70"/>
      <c r="C62" s="71"/>
    </row>
    <row r="63" spans="1:3" ht="15">
      <c r="A63" s="72" t="s">
        <v>23</v>
      </c>
      <c r="B63" s="73"/>
      <c r="C63" s="74">
        <v>13981.45</v>
      </c>
    </row>
    <row r="64" spans="1:3" ht="15">
      <c r="A64" s="75" t="s">
        <v>15</v>
      </c>
      <c r="B64" s="76"/>
      <c r="C64" s="77">
        <f>SUM(C65:C66)</f>
        <v>0</v>
      </c>
    </row>
    <row r="65" spans="1:3" ht="15">
      <c r="A65" s="78" t="s">
        <v>24</v>
      </c>
      <c r="B65" s="79"/>
      <c r="C65" s="80"/>
    </row>
    <row r="66" spans="1:3" ht="15">
      <c r="A66" s="78" t="s">
        <v>17</v>
      </c>
      <c r="B66" s="79"/>
      <c r="C66" s="81"/>
    </row>
    <row r="67" spans="1:3" ht="15">
      <c r="A67" s="75" t="s">
        <v>19</v>
      </c>
      <c r="B67" s="76"/>
      <c r="C67" s="77">
        <f>SUM(C68:C69)</f>
        <v>0</v>
      </c>
    </row>
    <row r="68" spans="1:3" ht="15">
      <c r="A68" s="78" t="s">
        <v>20</v>
      </c>
      <c r="B68" s="79"/>
      <c r="C68" s="80"/>
    </row>
    <row r="69" spans="1:3" ht="15">
      <c r="A69" s="82" t="s">
        <v>17</v>
      </c>
      <c r="B69" s="83"/>
      <c r="C69" s="84"/>
    </row>
    <row r="70" spans="1:3" ht="15">
      <c r="A70" s="85" t="s">
        <v>21</v>
      </c>
      <c r="B70" s="86"/>
      <c r="C70" s="87">
        <f>C63+C64-C67</f>
        <v>13981.45</v>
      </c>
    </row>
    <row r="71" spans="1:3" ht="15">
      <c r="A71" s="88" t="s">
        <v>25</v>
      </c>
      <c r="B71" s="89"/>
      <c r="C71" s="71"/>
    </row>
    <row r="72" spans="1:3" ht="15">
      <c r="A72" s="72" t="s">
        <v>23</v>
      </c>
      <c r="B72" s="73"/>
      <c r="C72" s="74"/>
    </row>
    <row r="73" spans="1:3" ht="15">
      <c r="A73" s="90" t="s">
        <v>26</v>
      </c>
      <c r="B73" s="91"/>
      <c r="C73" s="92"/>
    </row>
    <row r="74" spans="1:3" ht="15">
      <c r="A74" s="90" t="s">
        <v>27</v>
      </c>
      <c r="B74" s="91"/>
      <c r="C74" s="92"/>
    </row>
    <row r="75" spans="1:3" ht="15">
      <c r="A75" s="93" t="s">
        <v>32</v>
      </c>
      <c r="B75" s="94"/>
      <c r="C75" s="95">
        <f>C72+C73-C74</f>
        <v>0</v>
      </c>
    </row>
    <row r="76" spans="1:3" ht="15">
      <c r="A76" s="69" t="s">
        <v>28</v>
      </c>
      <c r="B76" s="70"/>
      <c r="C76" s="71"/>
    </row>
    <row r="77" spans="1:3" ht="15">
      <c r="A77" s="72" t="s">
        <v>23</v>
      </c>
      <c r="B77" s="73"/>
      <c r="C77" s="74">
        <f>C54-C63-C72</f>
        <v>0</v>
      </c>
    </row>
    <row r="78" spans="1:3" ht="15.75" thickBot="1">
      <c r="A78" s="96" t="s">
        <v>21</v>
      </c>
      <c r="B78" s="97"/>
      <c r="C78" s="98">
        <f>C61-C70-C75</f>
        <v>0</v>
      </c>
    </row>
    <row r="97" spans="1:5" ht="15">
      <c r="A97" s="99" t="s">
        <v>33</v>
      </c>
      <c r="B97" s="100"/>
      <c r="C97" s="100"/>
      <c r="D97" s="100"/>
      <c r="E97" s="100"/>
    </row>
    <row r="98" spans="1:5" ht="14.25" thickBot="1">
      <c r="A98" s="101"/>
      <c r="B98" s="102"/>
      <c r="C98" s="102"/>
      <c r="D98" s="102"/>
      <c r="E98" s="102"/>
    </row>
    <row r="99" spans="1:5" ht="177" customHeight="1" thickBot="1">
      <c r="A99" s="103" t="s">
        <v>34</v>
      </c>
      <c r="B99" s="104" t="s">
        <v>35</v>
      </c>
      <c r="C99" s="104" t="s">
        <v>36</v>
      </c>
      <c r="D99" s="104" t="s">
        <v>37</v>
      </c>
      <c r="E99" s="105" t="s">
        <v>38</v>
      </c>
    </row>
    <row r="100" spans="1:5" ht="14.25" thickBot="1">
      <c r="A100" s="106" t="s">
        <v>13</v>
      </c>
      <c r="B100" s="107"/>
      <c r="C100" s="107"/>
      <c r="D100" s="107"/>
      <c r="E100" s="108"/>
    </row>
    <row r="101" spans="1:5" ht="25.5">
      <c r="A101" s="109" t="s">
        <v>39</v>
      </c>
      <c r="B101" s="110"/>
      <c r="C101" s="110"/>
      <c r="D101" s="110"/>
      <c r="E101" s="111">
        <f>B101+C101+D101</f>
        <v>0</v>
      </c>
    </row>
    <row r="102" spans="1:5">
      <c r="A102" s="112" t="s">
        <v>26</v>
      </c>
      <c r="B102" s="113">
        <f>SUM(B103:B104)</f>
        <v>0</v>
      </c>
      <c r="C102" s="113">
        <f>SUM(C103:C104)</f>
        <v>0</v>
      </c>
      <c r="D102" s="113">
        <f>SUM(D103:D104)</f>
        <v>0</v>
      </c>
      <c r="E102" s="114">
        <f>SUM(E103:E104)</f>
        <v>0</v>
      </c>
    </row>
    <row r="103" spans="1:5">
      <c r="A103" s="115" t="s">
        <v>40</v>
      </c>
      <c r="B103" s="116"/>
      <c r="C103" s="116"/>
      <c r="D103" s="116"/>
      <c r="E103" s="117">
        <f>B103+C103+D103</f>
        <v>0</v>
      </c>
    </row>
    <row r="104" spans="1:5">
      <c r="A104" s="115" t="s">
        <v>41</v>
      </c>
      <c r="B104" s="116"/>
      <c r="C104" s="116"/>
      <c r="D104" s="116"/>
      <c r="E104" s="117">
        <f>B104+C104+D104</f>
        <v>0</v>
      </c>
    </row>
    <row r="105" spans="1:5">
      <c r="A105" s="112" t="s">
        <v>27</v>
      </c>
      <c r="B105" s="113">
        <f>SUM(B106:B108)</f>
        <v>0</v>
      </c>
      <c r="C105" s="113">
        <f>SUM(C106:C108)</f>
        <v>0</v>
      </c>
      <c r="D105" s="113">
        <f>SUM(D106:D108)</f>
        <v>0</v>
      </c>
      <c r="E105" s="114">
        <f>SUM(E106:E108)</f>
        <v>0</v>
      </c>
    </row>
    <row r="106" spans="1:5">
      <c r="A106" s="115" t="s">
        <v>42</v>
      </c>
      <c r="B106" s="116"/>
      <c r="C106" s="116"/>
      <c r="D106" s="116"/>
      <c r="E106" s="117">
        <f>B106+C106+D106</f>
        <v>0</v>
      </c>
    </row>
    <row r="107" spans="1:5">
      <c r="A107" s="115" t="s">
        <v>43</v>
      </c>
      <c r="B107" s="116"/>
      <c r="C107" s="116"/>
      <c r="D107" s="116"/>
      <c r="E107" s="117">
        <f>B107+C107+D107</f>
        <v>0</v>
      </c>
    </row>
    <row r="108" spans="1:5">
      <c r="A108" s="118" t="s">
        <v>44</v>
      </c>
      <c r="B108" s="116"/>
      <c r="C108" s="116"/>
      <c r="D108" s="116"/>
      <c r="E108" s="117">
        <f>B108+C108+D108</f>
        <v>0</v>
      </c>
    </row>
    <row r="109" spans="1:5" ht="26.25" thickBot="1">
      <c r="A109" s="119" t="s">
        <v>45</v>
      </c>
      <c r="B109" s="120">
        <f>B101+B102-B105</f>
        <v>0</v>
      </c>
      <c r="C109" s="120">
        <f>C101+C102-C105</f>
        <v>0</v>
      </c>
      <c r="D109" s="120">
        <f>D101+D102-D105</f>
        <v>0</v>
      </c>
      <c r="E109" s="121">
        <f>E101+E102-E105</f>
        <v>0</v>
      </c>
    </row>
    <row r="110" spans="1:5" ht="14.25" thickBot="1">
      <c r="A110" s="122" t="s">
        <v>46</v>
      </c>
      <c r="B110" s="123"/>
      <c r="C110" s="123"/>
      <c r="D110" s="123"/>
      <c r="E110" s="124"/>
    </row>
    <row r="111" spans="1:5">
      <c r="A111" s="109" t="s">
        <v>47</v>
      </c>
      <c r="B111" s="110"/>
      <c r="C111" s="110"/>
      <c r="D111" s="110"/>
      <c r="E111" s="111">
        <f>B111+C111+D111</f>
        <v>0</v>
      </c>
    </row>
    <row r="112" spans="1:5">
      <c r="A112" s="112" t="s">
        <v>26</v>
      </c>
      <c r="B112" s="113">
        <f>SUM(B113:B113)</f>
        <v>0</v>
      </c>
      <c r="C112" s="113">
        <f>SUM(C113:C113)</f>
        <v>0</v>
      </c>
      <c r="D112" s="113">
        <f>SUM(D113:D113)</f>
        <v>0</v>
      </c>
      <c r="E112" s="114">
        <f>SUM(E113:E113)</f>
        <v>0</v>
      </c>
    </row>
    <row r="113" spans="1:5">
      <c r="A113" s="115" t="s">
        <v>48</v>
      </c>
      <c r="B113" s="116"/>
      <c r="C113" s="116"/>
      <c r="D113" s="116"/>
      <c r="E113" s="117">
        <f>B113+C113+D113</f>
        <v>0</v>
      </c>
    </row>
    <row r="114" spans="1:5">
      <c r="A114" s="112" t="s">
        <v>27</v>
      </c>
      <c r="B114" s="113">
        <f>SUM(B115:B117)</f>
        <v>0</v>
      </c>
      <c r="C114" s="113">
        <f>SUM(C115:C117)</f>
        <v>0</v>
      </c>
      <c r="D114" s="113">
        <f>SUM(D115:D117)</f>
        <v>0</v>
      </c>
      <c r="E114" s="114">
        <f>SUM(E115:E117)</f>
        <v>0</v>
      </c>
    </row>
    <row r="115" spans="1:5">
      <c r="A115" s="115" t="s">
        <v>49</v>
      </c>
      <c r="B115" s="116"/>
      <c r="C115" s="116"/>
      <c r="D115" s="116"/>
      <c r="E115" s="117">
        <f>B115+C115+D115</f>
        <v>0</v>
      </c>
    </row>
    <row r="116" spans="1:5">
      <c r="A116" s="115" t="s">
        <v>50</v>
      </c>
      <c r="B116" s="116"/>
      <c r="C116" s="116"/>
      <c r="D116" s="116"/>
      <c r="E116" s="117">
        <f>B116+C116+D116</f>
        <v>0</v>
      </c>
    </row>
    <row r="117" spans="1:5">
      <c r="A117" s="125" t="s">
        <v>51</v>
      </c>
      <c r="B117" s="116"/>
      <c r="C117" s="116"/>
      <c r="D117" s="116"/>
      <c r="E117" s="117">
        <f>B117+C117+D117</f>
        <v>0</v>
      </c>
    </row>
    <row r="118" spans="1:5" ht="14.25" thickBot="1">
      <c r="A118" s="119" t="s">
        <v>52</v>
      </c>
      <c r="B118" s="120">
        <f>B111+B112-B114</f>
        <v>0</v>
      </c>
      <c r="C118" s="120">
        <f>C111+C112-C114</f>
        <v>0</v>
      </c>
      <c r="D118" s="120">
        <f>D111+D112-D114</f>
        <v>0</v>
      </c>
      <c r="E118" s="121">
        <f>E111+E112-E114</f>
        <v>0</v>
      </c>
    </row>
    <row r="122" spans="1:5" ht="36.75" customHeight="1">
      <c r="A122" s="12" t="s">
        <v>53</v>
      </c>
      <c r="B122" s="126"/>
      <c r="C122" s="126"/>
    </row>
    <row r="123" spans="1:5">
      <c r="A123" s="127"/>
      <c r="B123" s="128"/>
      <c r="C123" s="128"/>
    </row>
    <row r="124" spans="1:5">
      <c r="A124" s="129" t="s">
        <v>54</v>
      </c>
      <c r="B124" s="129" t="s">
        <v>55</v>
      </c>
      <c r="C124" s="129" t="s">
        <v>56</v>
      </c>
    </row>
    <row r="125" spans="1:5">
      <c r="A125" s="130" t="s">
        <v>57</v>
      </c>
      <c r="B125" s="131"/>
      <c r="C125" s="131"/>
    </row>
    <row r="126" spans="1:5">
      <c r="A126" s="132" t="s">
        <v>58</v>
      </c>
      <c r="B126" s="132"/>
      <c r="C126" s="132"/>
    </row>
    <row r="127" spans="1:5">
      <c r="A127" s="133" t="s">
        <v>59</v>
      </c>
      <c r="B127" s="134"/>
      <c r="C127" s="135"/>
    </row>
    <row r="128" spans="1:5">
      <c r="A128" s="136"/>
      <c r="B128" s="137"/>
      <c r="C128" s="138"/>
    </row>
    <row r="129" spans="1:9">
      <c r="A129" s="136"/>
      <c r="B129" s="137"/>
      <c r="C129" s="138"/>
    </row>
    <row r="130" spans="1:9">
      <c r="A130" s="136"/>
      <c r="B130" s="137"/>
      <c r="C130" s="138"/>
    </row>
    <row r="131" spans="1:9">
      <c r="A131" s="136"/>
      <c r="B131" s="137"/>
      <c r="C131" s="138"/>
    </row>
    <row r="134" spans="1:9" ht="15">
      <c r="A134" s="12" t="s">
        <v>60</v>
      </c>
      <c r="B134" s="126"/>
      <c r="C134" s="126"/>
      <c r="D134" s="139"/>
      <c r="E134" s="139"/>
      <c r="F134" s="139"/>
      <c r="G134" s="139"/>
    </row>
    <row r="135" spans="1:9" ht="14.25" thickBot="1">
      <c r="A135" s="140"/>
      <c r="B135" s="141"/>
      <c r="C135" s="141"/>
    </row>
    <row r="136" spans="1:9" ht="13.5" customHeight="1">
      <c r="A136" s="142"/>
      <c r="B136" s="143" t="s">
        <v>61</v>
      </c>
      <c r="C136" s="144"/>
      <c r="D136" s="144"/>
      <c r="E136" s="144"/>
      <c r="F136" s="145"/>
      <c r="G136" s="143" t="s">
        <v>62</v>
      </c>
      <c r="H136" s="144"/>
      <c r="I136" s="145"/>
    </row>
    <row r="137" spans="1:9" ht="51">
      <c r="A137" s="146"/>
      <c r="B137" s="147" t="s">
        <v>63</v>
      </c>
      <c r="C137" s="148" t="s">
        <v>64</v>
      </c>
      <c r="D137" s="148" t="s">
        <v>65</v>
      </c>
      <c r="E137" s="148" t="s">
        <v>66</v>
      </c>
      <c r="F137" s="149" t="s">
        <v>67</v>
      </c>
      <c r="G137" s="150" t="s">
        <v>68</v>
      </c>
      <c r="H137" s="151" t="s">
        <v>69</v>
      </c>
      <c r="I137" s="152" t="s">
        <v>70</v>
      </c>
    </row>
    <row r="138" spans="1:9">
      <c r="A138" s="153" t="s">
        <v>55</v>
      </c>
      <c r="B138" s="154"/>
      <c r="C138" s="155"/>
      <c r="D138" s="155"/>
      <c r="E138" s="156"/>
      <c r="F138" s="157"/>
      <c r="G138" s="158"/>
      <c r="H138" s="155"/>
      <c r="I138" s="159"/>
    </row>
    <row r="139" spans="1:9" ht="36">
      <c r="A139" s="160" t="s">
        <v>71</v>
      </c>
      <c r="B139" s="161"/>
      <c r="C139" s="162"/>
      <c r="D139" s="162"/>
      <c r="E139" s="156"/>
      <c r="F139" s="157"/>
      <c r="G139" s="158"/>
      <c r="H139" s="162"/>
      <c r="I139" s="163"/>
    </row>
    <row r="140" spans="1:9" ht="36.75" thickBot="1">
      <c r="A140" s="164" t="s">
        <v>72</v>
      </c>
      <c r="B140" s="165"/>
      <c r="C140" s="166"/>
      <c r="D140" s="166"/>
      <c r="E140" s="156"/>
      <c r="F140" s="157"/>
      <c r="G140" s="158"/>
      <c r="H140" s="166"/>
      <c r="I140" s="167"/>
    </row>
    <row r="141" spans="1:9" ht="15.75" thickBot="1">
      <c r="A141" s="168" t="s">
        <v>56</v>
      </c>
      <c r="B141" s="169">
        <f t="shared" ref="B141:I141" si="10">B138+B139-B140</f>
        <v>0</v>
      </c>
      <c r="C141" s="170">
        <f t="shared" si="10"/>
        <v>0</v>
      </c>
      <c r="D141" s="170">
        <f t="shared" si="10"/>
        <v>0</v>
      </c>
      <c r="E141" s="171">
        <f t="shared" si="10"/>
        <v>0</v>
      </c>
      <c r="F141" s="172">
        <f t="shared" si="10"/>
        <v>0</v>
      </c>
      <c r="G141" s="173">
        <f t="shared" si="10"/>
        <v>0</v>
      </c>
      <c r="H141" s="174">
        <f t="shared" si="10"/>
        <v>0</v>
      </c>
      <c r="I141" s="175">
        <f t="shared" si="10"/>
        <v>0</v>
      </c>
    </row>
    <row r="144" spans="1:9" ht="15">
      <c r="A144" s="12" t="s">
        <v>73</v>
      </c>
      <c r="B144" s="126"/>
      <c r="C144" s="126"/>
    </row>
    <row r="145" spans="1:4" ht="14.25" thickBot="1">
      <c r="A145" s="140"/>
      <c r="B145" s="141"/>
      <c r="C145" s="141"/>
    </row>
    <row r="146" spans="1:4">
      <c r="A146" s="176" t="s">
        <v>54</v>
      </c>
      <c r="B146" s="177" t="s">
        <v>55</v>
      </c>
      <c r="C146" s="178" t="s">
        <v>56</v>
      </c>
    </row>
    <row r="147" spans="1:4" ht="26.25" thickBot="1">
      <c r="A147" s="179" t="s">
        <v>74</v>
      </c>
      <c r="B147" s="180"/>
      <c r="C147" s="181"/>
    </row>
    <row r="151" spans="1:4" ht="50.25" customHeight="1">
      <c r="A151" s="12" t="s">
        <v>75</v>
      </c>
      <c r="B151" s="126"/>
      <c r="C151" s="126"/>
      <c r="D151" s="139"/>
    </row>
    <row r="152" spans="1:4" ht="14.25" thickBot="1">
      <c r="A152" s="182"/>
      <c r="B152" s="183"/>
      <c r="C152" s="183"/>
    </row>
    <row r="153" spans="1:4">
      <c r="A153" s="184" t="s">
        <v>34</v>
      </c>
      <c r="B153" s="185"/>
      <c r="C153" s="177" t="s">
        <v>55</v>
      </c>
      <c r="D153" s="178" t="s">
        <v>56</v>
      </c>
    </row>
    <row r="154" spans="1:4" ht="66" customHeight="1">
      <c r="A154" s="186" t="s">
        <v>76</v>
      </c>
      <c r="B154" s="187"/>
      <c r="C154" s="131">
        <f>C156+SUM(C157:C160)</f>
        <v>0</v>
      </c>
      <c r="D154" s="188">
        <f>D156+SUM(D157:D160)</f>
        <v>0</v>
      </c>
    </row>
    <row r="155" spans="1:4">
      <c r="A155" s="189" t="s">
        <v>58</v>
      </c>
      <c r="B155" s="190"/>
      <c r="C155" s="191"/>
      <c r="D155" s="192"/>
    </row>
    <row r="156" spans="1:4">
      <c r="A156" s="193" t="s">
        <v>5</v>
      </c>
      <c r="B156" s="194"/>
      <c r="C156" s="195"/>
      <c r="D156" s="196"/>
    </row>
    <row r="157" spans="1:4">
      <c r="A157" s="197" t="s">
        <v>7</v>
      </c>
      <c r="B157" s="198"/>
      <c r="C157" s="199"/>
      <c r="D157" s="200"/>
    </row>
    <row r="158" spans="1:4">
      <c r="A158" s="197" t="s">
        <v>8</v>
      </c>
      <c r="B158" s="198"/>
      <c r="C158" s="199"/>
      <c r="D158" s="200"/>
    </row>
    <row r="159" spans="1:4">
      <c r="A159" s="197" t="s">
        <v>9</v>
      </c>
      <c r="B159" s="198"/>
      <c r="C159" s="199"/>
      <c r="D159" s="200"/>
    </row>
    <row r="160" spans="1:4">
      <c r="A160" s="197" t="s">
        <v>10</v>
      </c>
      <c r="B160" s="198"/>
      <c r="C160" s="199"/>
      <c r="D160" s="200"/>
    </row>
    <row r="171" spans="1:9">
      <c r="A171" s="201" t="s">
        <v>77</v>
      </c>
      <c r="B171" s="202"/>
      <c r="C171" s="202"/>
      <c r="D171" s="202"/>
      <c r="E171" s="202"/>
      <c r="F171" s="202"/>
      <c r="G171" s="202"/>
      <c r="H171" s="202"/>
      <c r="I171" s="202"/>
    </row>
    <row r="172" spans="1:9" ht="16.5" thickBot="1">
      <c r="A172" s="203"/>
      <c r="B172" s="204"/>
      <c r="C172" s="204"/>
      <c r="D172" s="204"/>
      <c r="E172" s="204" t="s">
        <v>78</v>
      </c>
      <c r="F172" s="205"/>
      <c r="G172" s="205"/>
      <c r="H172" s="205"/>
      <c r="I172" s="205"/>
    </row>
    <row r="173" spans="1:9" ht="96" customHeight="1" thickBot="1">
      <c r="A173" s="206" t="s">
        <v>79</v>
      </c>
      <c r="B173" s="207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26.25" customHeight="1">
      <c r="A174" s="212"/>
      <c r="B174" s="213" t="s">
        <v>55</v>
      </c>
      <c r="C174" s="214"/>
      <c r="D174" s="215"/>
      <c r="E174" s="216"/>
      <c r="F174" s="215"/>
      <c r="G174" s="216"/>
      <c r="H174" s="216"/>
      <c r="I174" s="217"/>
    </row>
    <row r="175" spans="1:9" ht="15" customHeight="1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36"/>
      <c r="B179" s="237" t="s">
        <v>91</v>
      </c>
      <c r="C179" s="238"/>
      <c r="D179" s="238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38"/>
    </row>
    <row r="180" spans="1:9" ht="93" customHeight="1" thickBot="1">
      <c r="A180" s="206" t="s">
        <v>79</v>
      </c>
      <c r="B180" s="239"/>
      <c r="C180" s="208" t="s">
        <v>80</v>
      </c>
      <c r="D180" s="209" t="s">
        <v>81</v>
      </c>
      <c r="E180" s="208" t="s">
        <v>82</v>
      </c>
      <c r="F180" s="210" t="s">
        <v>83</v>
      </c>
      <c r="G180" s="208" t="s">
        <v>84</v>
      </c>
      <c r="H180" s="208" t="s">
        <v>85</v>
      </c>
      <c r="I180" s="211" t="s">
        <v>86</v>
      </c>
    </row>
    <row r="181" spans="1:9" ht="14.25" thickBot="1">
      <c r="A181" s="240"/>
      <c r="B181" s="241" t="s">
        <v>56</v>
      </c>
      <c r="C181" s="242"/>
      <c r="D181" s="243"/>
      <c r="E181" s="244"/>
      <c r="F181" s="243"/>
      <c r="G181" s="244"/>
      <c r="H181" s="244"/>
      <c r="I181" s="245"/>
    </row>
    <row r="182" spans="1:9">
      <c r="A182" s="218"/>
      <c r="B182" s="219" t="s">
        <v>87</v>
      </c>
      <c r="C182" s="220"/>
      <c r="D182" s="221"/>
      <c r="E182" s="222"/>
      <c r="F182" s="221"/>
      <c r="G182" s="222"/>
      <c r="H182" s="222"/>
      <c r="I182" s="223"/>
    </row>
    <row r="183" spans="1:9">
      <c r="A183" s="224" t="s">
        <v>88</v>
      </c>
      <c r="B183" s="225"/>
      <c r="C183" s="226"/>
      <c r="D183" s="227"/>
      <c r="E183" s="228"/>
      <c r="F183" s="227"/>
      <c r="G183" s="228"/>
      <c r="H183" s="228"/>
      <c r="I183" s="229"/>
    </row>
    <row r="184" spans="1:9">
      <c r="A184" s="224" t="s">
        <v>89</v>
      </c>
      <c r="B184" s="225"/>
      <c r="C184" s="226"/>
      <c r="D184" s="227"/>
      <c r="E184" s="228"/>
      <c r="F184" s="227"/>
      <c r="G184" s="228"/>
      <c r="H184" s="228"/>
      <c r="I184" s="229"/>
    </row>
    <row r="185" spans="1:9" ht="14.25" thickBot="1">
      <c r="A185" s="230" t="s">
        <v>90</v>
      </c>
      <c r="B185" s="231"/>
      <c r="C185" s="232"/>
      <c r="D185" s="233"/>
      <c r="E185" s="234"/>
      <c r="F185" s="233"/>
      <c r="G185" s="234"/>
      <c r="H185" s="234"/>
      <c r="I185" s="235"/>
    </row>
    <row r="186" spans="1:9" ht="14.25" thickBot="1">
      <c r="A186" s="246"/>
      <c r="B186" s="237" t="s">
        <v>91</v>
      </c>
      <c r="C186" s="238"/>
      <c r="D186" s="247"/>
      <c r="E186" s="238">
        <f>SUM(E183:E185)</f>
        <v>0</v>
      </c>
      <c r="F186" s="238">
        <f>SUM(F183:F185)</f>
        <v>0</v>
      </c>
      <c r="G186" s="238">
        <f>SUM(G183:G185)</f>
        <v>0</v>
      </c>
      <c r="H186" s="238"/>
      <c r="I186" s="248"/>
    </row>
    <row r="190" spans="1:9" ht="15">
      <c r="A190" s="249" t="s">
        <v>92</v>
      </c>
      <c r="B190" s="250"/>
      <c r="C190" s="250"/>
      <c r="D190" s="250"/>
      <c r="E190" s="250"/>
      <c r="F190" s="250"/>
      <c r="G190" s="250"/>
      <c r="H190" s="250"/>
      <c r="I190" s="250"/>
    </row>
    <row r="191" spans="1:9" ht="14.25" thickBot="1">
      <c r="A191" s="251"/>
      <c r="B191" s="252"/>
      <c r="C191" s="252"/>
      <c r="D191" s="252"/>
      <c r="E191" s="251"/>
      <c r="F191" s="251"/>
      <c r="G191" s="251"/>
      <c r="H191" s="251"/>
      <c r="I191" s="251"/>
    </row>
    <row r="192" spans="1:9" ht="14.25" thickBot="1">
      <c r="A192" s="253" t="s">
        <v>93</v>
      </c>
      <c r="B192" s="254"/>
      <c r="C192" s="254"/>
      <c r="D192" s="255"/>
      <c r="E192" s="256" t="s">
        <v>55</v>
      </c>
      <c r="F192" s="257" t="s">
        <v>94</v>
      </c>
      <c r="G192" s="258"/>
      <c r="H192" s="259"/>
      <c r="I192" s="260" t="s">
        <v>56</v>
      </c>
    </row>
    <row r="193" spans="1:9" ht="26.25" thickBot="1">
      <c r="A193" s="261"/>
      <c r="B193" s="262"/>
      <c r="C193" s="262"/>
      <c r="D193" s="263"/>
      <c r="E193" s="264"/>
      <c r="F193" s="265" t="s">
        <v>26</v>
      </c>
      <c r="G193" s="266" t="s">
        <v>95</v>
      </c>
      <c r="H193" s="265" t="s">
        <v>96</v>
      </c>
      <c r="I193" s="267"/>
    </row>
    <row r="194" spans="1:9">
      <c r="A194" s="268">
        <v>1</v>
      </c>
      <c r="B194" s="269" t="s">
        <v>65</v>
      </c>
      <c r="C194" s="270"/>
      <c r="D194" s="271"/>
      <c r="E194" s="272"/>
      <c r="F194" s="273"/>
      <c r="G194" s="273"/>
      <c r="H194" s="273"/>
      <c r="I194" s="274">
        <f>E194+F194-G194-H194</f>
        <v>0</v>
      </c>
    </row>
    <row r="195" spans="1:9">
      <c r="A195" s="275"/>
      <c r="B195" s="276" t="s">
        <v>97</v>
      </c>
      <c r="C195" s="277"/>
      <c r="D195" s="278"/>
      <c r="E195" s="279"/>
      <c r="F195" s="280"/>
      <c r="G195" s="280"/>
      <c r="H195" s="280"/>
      <c r="I195" s="281">
        <f>E195+F195-G195-H195</f>
        <v>0</v>
      </c>
    </row>
    <row r="196" spans="1:9">
      <c r="A196" s="282" t="s">
        <v>98</v>
      </c>
      <c r="B196" s="283" t="s">
        <v>99</v>
      </c>
      <c r="C196" s="284"/>
      <c r="D196" s="285"/>
      <c r="E196" s="286"/>
      <c r="F196" s="287"/>
      <c r="G196" s="287"/>
      <c r="H196" s="287"/>
      <c r="I196" s="288">
        <f>E196+F196-G196-H196</f>
        <v>0</v>
      </c>
    </row>
    <row r="197" spans="1:9">
      <c r="A197" s="282"/>
      <c r="B197" s="276" t="s">
        <v>97</v>
      </c>
      <c r="C197" s="277"/>
      <c r="D197" s="278"/>
      <c r="E197" s="289"/>
      <c r="F197" s="287"/>
      <c r="G197" s="287"/>
      <c r="H197" s="287"/>
      <c r="I197" s="287">
        <f>E197+F197-G197-H197</f>
        <v>0</v>
      </c>
    </row>
    <row r="198" spans="1:9" ht="14.25" thickBot="1">
      <c r="A198" s="290" t="s">
        <v>100</v>
      </c>
      <c r="B198" s="283" t="s">
        <v>101</v>
      </c>
      <c r="C198" s="284"/>
      <c r="D198" s="285"/>
      <c r="E198" s="286"/>
      <c r="F198" s="287"/>
      <c r="G198" s="287"/>
      <c r="H198" s="287"/>
      <c r="I198" s="280">
        <f>E198+F198-G198-H198</f>
        <v>0</v>
      </c>
    </row>
    <row r="199" spans="1:9" ht="14.25" thickBot="1">
      <c r="A199" s="291" t="s">
        <v>102</v>
      </c>
      <c r="B199" s="292"/>
      <c r="C199" s="292"/>
      <c r="D199" s="293"/>
      <c r="E199" s="294">
        <f>E194+E196+E198</f>
        <v>0</v>
      </c>
      <c r="F199" s="294">
        <f>F194+F196+F198</f>
        <v>0</v>
      </c>
      <c r="G199" s="294">
        <f>G194+G196+G198</f>
        <v>0</v>
      </c>
      <c r="H199" s="294">
        <f>H194+H196+H198</f>
        <v>0</v>
      </c>
      <c r="I199" s="295">
        <f>I194+I196+I198</f>
        <v>0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296" t="s">
        <v>103</v>
      </c>
      <c r="B201"/>
      <c r="C201"/>
      <c r="D201"/>
      <c r="E201"/>
      <c r="F201"/>
      <c r="G201"/>
      <c r="H201"/>
      <c r="I201"/>
    </row>
    <row r="202" spans="1:9" ht="14.25">
      <c r="A202" s="296" t="s">
        <v>104</v>
      </c>
      <c r="B202"/>
      <c r="C202"/>
      <c r="D202"/>
      <c r="E202"/>
      <c r="F202"/>
      <c r="G202"/>
      <c r="H202"/>
      <c r="I202"/>
    </row>
    <row r="203" spans="1:9">
      <c r="A203" s="296"/>
      <c r="B203"/>
      <c r="C203"/>
      <c r="D203"/>
      <c r="E203"/>
      <c r="F203"/>
      <c r="G203"/>
      <c r="H203"/>
      <c r="I203"/>
    </row>
    <row r="204" spans="1:9">
      <c r="A204" s="296"/>
      <c r="B204"/>
      <c r="C204"/>
      <c r="D204"/>
      <c r="E204"/>
      <c r="F204"/>
      <c r="G204"/>
      <c r="H204"/>
      <c r="I204"/>
    </row>
    <row r="205" spans="1:9">
      <c r="A205" s="296"/>
      <c r="B205"/>
      <c r="C205"/>
      <c r="D205"/>
      <c r="E205"/>
      <c r="F205"/>
      <c r="G205"/>
      <c r="H205"/>
      <c r="I205"/>
    </row>
    <row r="206" spans="1:9">
      <c r="A206" s="296"/>
      <c r="B206"/>
      <c r="C206"/>
      <c r="D206"/>
      <c r="E206"/>
      <c r="F206"/>
      <c r="G206"/>
      <c r="H206"/>
      <c r="I206"/>
    </row>
    <row r="207" spans="1:9">
      <c r="A207" s="296"/>
      <c r="B207"/>
      <c r="C207"/>
      <c r="D207"/>
      <c r="E207"/>
      <c r="F207"/>
      <c r="G207"/>
      <c r="H207"/>
      <c r="I207"/>
    </row>
    <row r="208" spans="1:9">
      <c r="A208" s="296"/>
      <c r="B208"/>
      <c r="C208"/>
      <c r="D208"/>
      <c r="E208"/>
      <c r="F208"/>
      <c r="G208"/>
      <c r="H208"/>
      <c r="I208"/>
    </row>
    <row r="209" spans="1:7" ht="14.25">
      <c r="A209" s="297" t="s">
        <v>105</v>
      </c>
      <c r="B209" s="297"/>
      <c r="C209" s="297"/>
      <c r="D209" s="297"/>
      <c r="E209" s="297"/>
      <c r="F209" s="297"/>
      <c r="G209" s="297"/>
    </row>
    <row r="210" spans="1:7" ht="14.25" thickBot="1">
      <c r="A210" s="298"/>
      <c r="B210" s="299"/>
      <c r="C210" s="300"/>
      <c r="D210" s="300"/>
      <c r="E210" s="300"/>
      <c r="F210" s="300"/>
      <c r="G210" s="300"/>
    </row>
    <row r="211" spans="1:7" ht="26.25" thickBot="1">
      <c r="A211" s="301" t="s">
        <v>106</v>
      </c>
      <c r="B211" s="302"/>
      <c r="C211" s="303" t="s">
        <v>107</v>
      </c>
      <c r="D211" s="304" t="s">
        <v>108</v>
      </c>
      <c r="E211" s="305" t="s">
        <v>109</v>
      </c>
      <c r="F211" s="304" t="s">
        <v>110</v>
      </c>
      <c r="G211" s="306" t="s">
        <v>111</v>
      </c>
    </row>
    <row r="212" spans="1:7" ht="26.25" customHeight="1">
      <c r="A212" s="307" t="s">
        <v>112</v>
      </c>
      <c r="B212" s="308"/>
      <c r="C212" s="309"/>
      <c r="D212" s="309"/>
      <c r="E212" s="309"/>
      <c r="F212" s="309"/>
      <c r="G212" s="310">
        <f>C212+D212-E212-F212</f>
        <v>0</v>
      </c>
    </row>
    <row r="213" spans="1:7" ht="25.5" customHeight="1">
      <c r="A213" s="311" t="s">
        <v>113</v>
      </c>
      <c r="B213" s="312"/>
      <c r="C213" s="313"/>
      <c r="D213" s="313"/>
      <c r="E213" s="313"/>
      <c r="F213" s="313"/>
      <c r="G213" s="314">
        <f t="shared" ref="G213:G220" si="11">C213+D213-E213-F213</f>
        <v>0</v>
      </c>
    </row>
    <row r="214" spans="1:7">
      <c r="A214" s="311" t="s">
        <v>114</v>
      </c>
      <c r="B214" s="312"/>
      <c r="C214" s="313"/>
      <c r="D214" s="313"/>
      <c r="E214" s="313"/>
      <c r="F214" s="313"/>
      <c r="G214" s="314">
        <f t="shared" si="11"/>
        <v>0</v>
      </c>
    </row>
    <row r="215" spans="1:7">
      <c r="A215" s="311" t="s">
        <v>115</v>
      </c>
      <c r="B215" s="312"/>
      <c r="C215" s="313"/>
      <c r="D215" s="313"/>
      <c r="E215" s="313"/>
      <c r="F215" s="313"/>
      <c r="G215" s="314">
        <f t="shared" si="11"/>
        <v>0</v>
      </c>
    </row>
    <row r="216" spans="1:7" ht="38.25" customHeight="1">
      <c r="A216" s="311" t="s">
        <v>116</v>
      </c>
      <c r="B216" s="312"/>
      <c r="C216" s="313"/>
      <c r="D216" s="313"/>
      <c r="E216" s="313"/>
      <c r="F216" s="313"/>
      <c r="G216" s="314">
        <f t="shared" si="11"/>
        <v>0</v>
      </c>
    </row>
    <row r="217" spans="1:7" ht="25.5" customHeight="1">
      <c r="A217" s="315" t="s">
        <v>117</v>
      </c>
      <c r="B217" s="312"/>
      <c r="C217" s="313"/>
      <c r="D217" s="313"/>
      <c r="E217" s="313"/>
      <c r="F217" s="313"/>
      <c r="G217" s="314">
        <f t="shared" si="11"/>
        <v>0</v>
      </c>
    </row>
    <row r="218" spans="1:7">
      <c r="A218" s="315" t="s">
        <v>118</v>
      </c>
      <c r="B218" s="312"/>
      <c r="C218" s="313"/>
      <c r="D218" s="313"/>
      <c r="E218" s="313"/>
      <c r="F218" s="313"/>
      <c r="G218" s="314">
        <f t="shared" si="11"/>
        <v>0</v>
      </c>
    </row>
    <row r="219" spans="1:7" ht="24.75" customHeight="1">
      <c r="A219" s="315" t="s">
        <v>119</v>
      </c>
      <c r="B219" s="312"/>
      <c r="C219" s="313"/>
      <c r="D219" s="313"/>
      <c r="E219" s="313"/>
      <c r="F219" s="313"/>
      <c r="G219" s="314">
        <f t="shared" si="11"/>
        <v>0</v>
      </c>
    </row>
    <row r="220" spans="1:7" ht="27.75" customHeight="1" thickBot="1">
      <c r="A220" s="316" t="s">
        <v>120</v>
      </c>
      <c r="B220" s="317"/>
      <c r="C220" s="318"/>
      <c r="D220" s="318"/>
      <c r="E220" s="318"/>
      <c r="F220" s="318"/>
      <c r="G220" s="319">
        <f t="shared" si="11"/>
        <v>0</v>
      </c>
    </row>
    <row r="221" spans="1:7">
      <c r="A221" s="320" t="s">
        <v>121</v>
      </c>
      <c r="B221" s="308"/>
      <c r="C221" s="321">
        <f>SUM(C222:C241)</f>
        <v>0</v>
      </c>
      <c r="D221" s="321">
        <f>SUM(D222:D241)</f>
        <v>0</v>
      </c>
      <c r="E221" s="321">
        <f>SUM(E222:E241)</f>
        <v>0</v>
      </c>
      <c r="F221" s="321">
        <f>SUM(F222:F241)</f>
        <v>0</v>
      </c>
      <c r="G221" s="322">
        <f>SUM(G222:G241)</f>
        <v>0</v>
      </c>
    </row>
    <row r="222" spans="1:7">
      <c r="A222" s="323" t="s">
        <v>122</v>
      </c>
      <c r="B222" s="312"/>
      <c r="C222" s="324"/>
      <c r="D222" s="324"/>
      <c r="E222" s="325"/>
      <c r="F222" s="325"/>
      <c r="G222" s="314">
        <f t="shared" ref="G222:G241" si="12">C222+D222-E222-F222</f>
        <v>0</v>
      </c>
    </row>
    <row r="223" spans="1:7">
      <c r="A223" s="323" t="s">
        <v>123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 ht="13.5" customHeight="1">
      <c r="A224" s="323" t="s">
        <v>124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6" t="s">
        <v>125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7" t="s">
        <v>126</v>
      </c>
      <c r="B226" s="312"/>
      <c r="C226" s="324"/>
      <c r="D226" s="324"/>
      <c r="E226" s="325"/>
      <c r="F226" s="325"/>
      <c r="G226" s="314">
        <f t="shared" si="12"/>
        <v>0</v>
      </c>
    </row>
    <row r="227" spans="1:7">
      <c r="A227" s="327" t="s">
        <v>127</v>
      </c>
      <c r="B227" s="312"/>
      <c r="C227" s="324"/>
      <c r="D227" s="324"/>
      <c r="E227" s="325"/>
      <c r="F227" s="325"/>
      <c r="G227" s="314">
        <f t="shared" si="12"/>
        <v>0</v>
      </c>
    </row>
    <row r="228" spans="1:7">
      <c r="A228" s="327" t="s">
        <v>128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7" t="s">
        <v>129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7" t="s">
        <v>130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7" t="s">
        <v>131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>
      <c r="A232" s="327" t="s">
        <v>132</v>
      </c>
      <c r="B232" s="312"/>
      <c r="C232" s="324"/>
      <c r="D232" s="324"/>
      <c r="E232" s="325"/>
      <c r="F232" s="325"/>
      <c r="G232" s="314">
        <f t="shared" si="12"/>
        <v>0</v>
      </c>
    </row>
    <row r="233" spans="1:7">
      <c r="A233" s="327" t="s">
        <v>133</v>
      </c>
      <c r="B233" s="312"/>
      <c r="C233" s="324"/>
      <c r="D233" s="324"/>
      <c r="E233" s="325"/>
      <c r="F233" s="325"/>
      <c r="G233" s="314">
        <f t="shared" si="12"/>
        <v>0</v>
      </c>
    </row>
    <row r="234" spans="1:7">
      <c r="A234" s="327" t="s">
        <v>134</v>
      </c>
      <c r="B234" s="312"/>
      <c r="C234" s="324"/>
      <c r="D234" s="324"/>
      <c r="E234" s="325"/>
      <c r="F234" s="325"/>
      <c r="G234" s="314">
        <f t="shared" si="12"/>
        <v>0</v>
      </c>
    </row>
    <row r="235" spans="1:7">
      <c r="A235" s="328" t="s">
        <v>135</v>
      </c>
      <c r="B235" s="312"/>
      <c r="C235" s="324"/>
      <c r="D235" s="324"/>
      <c r="E235" s="325"/>
      <c r="F235" s="325"/>
      <c r="G235" s="314">
        <f>C235+D235-E235-F235</f>
        <v>0</v>
      </c>
    </row>
    <row r="236" spans="1:7">
      <c r="A236" s="328" t="s">
        <v>136</v>
      </c>
      <c r="B236" s="312"/>
      <c r="C236" s="324"/>
      <c r="D236" s="324"/>
      <c r="E236" s="325"/>
      <c r="F236" s="325"/>
      <c r="G236" s="314">
        <f>C236+D236-E236-F236</f>
        <v>0</v>
      </c>
    </row>
    <row r="237" spans="1:7">
      <c r="A237" s="326" t="s">
        <v>137</v>
      </c>
      <c r="B237" s="312"/>
      <c r="C237" s="324"/>
      <c r="D237" s="324"/>
      <c r="E237" s="325"/>
      <c r="F237" s="325"/>
      <c r="G237" s="314">
        <f t="shared" si="12"/>
        <v>0</v>
      </c>
    </row>
    <row r="238" spans="1:7">
      <c r="A238" s="326" t="s">
        <v>138</v>
      </c>
      <c r="B238" s="312"/>
      <c r="C238" s="324"/>
      <c r="D238" s="324"/>
      <c r="E238" s="325"/>
      <c r="F238" s="325"/>
      <c r="G238" s="314">
        <f t="shared" si="12"/>
        <v>0</v>
      </c>
    </row>
    <row r="239" spans="1:7">
      <c r="A239" s="328" t="s">
        <v>139</v>
      </c>
      <c r="B239" s="312"/>
      <c r="C239" s="324"/>
      <c r="D239" s="324"/>
      <c r="E239" s="325"/>
      <c r="F239" s="325"/>
      <c r="G239" s="314">
        <f t="shared" si="12"/>
        <v>0</v>
      </c>
    </row>
    <row r="240" spans="1:7">
      <c r="A240" s="328" t="s">
        <v>140</v>
      </c>
      <c r="B240" s="312"/>
      <c r="C240" s="324"/>
      <c r="D240" s="324"/>
      <c r="E240" s="325"/>
      <c r="F240" s="325"/>
      <c r="G240" s="314">
        <f t="shared" si="12"/>
        <v>0</v>
      </c>
    </row>
    <row r="241" spans="1:7" ht="14.25" thickBot="1">
      <c r="A241" s="329" t="s">
        <v>141</v>
      </c>
      <c r="B241" s="317"/>
      <c r="C241" s="330"/>
      <c r="D241" s="330"/>
      <c r="E241" s="325"/>
      <c r="F241" s="325"/>
      <c r="G241" s="314">
        <f t="shared" si="12"/>
        <v>0</v>
      </c>
    </row>
    <row r="242" spans="1:7" ht="14.25" thickBot="1">
      <c r="A242" s="331" t="s">
        <v>142</v>
      </c>
      <c r="B242" s="332"/>
      <c r="C242" s="333">
        <f>SUM(C212:C221)</f>
        <v>0</v>
      </c>
      <c r="D242" s="333">
        <f>SUM(D212:D221)</f>
        <v>0</v>
      </c>
      <c r="E242" s="333">
        <f>SUM(E212:E221)</f>
        <v>0</v>
      </c>
      <c r="F242" s="333">
        <f>SUM(F212:F221)</f>
        <v>0</v>
      </c>
      <c r="G242" s="334">
        <f>SUM(G212:G221)</f>
        <v>0</v>
      </c>
    </row>
    <row r="243" spans="1:7">
      <c r="A243" s="335"/>
      <c r="B243" s="336"/>
      <c r="C243" s="337"/>
      <c r="D243" s="337"/>
      <c r="E243" s="337"/>
      <c r="F243" s="337"/>
      <c r="G243" s="337"/>
    </row>
    <row r="244" spans="1:7">
      <c r="A244" s="335"/>
      <c r="B244" s="336"/>
      <c r="C244" s="337"/>
      <c r="D244" s="337"/>
      <c r="E244" s="337"/>
      <c r="F244" s="337"/>
      <c r="G244" s="337"/>
    </row>
    <row r="245" spans="1:7">
      <c r="A245" s="335"/>
      <c r="B245" s="336"/>
      <c r="C245" s="337"/>
      <c r="D245" s="337"/>
      <c r="E245" s="337"/>
      <c r="F245" s="337"/>
      <c r="G245" s="337"/>
    </row>
    <row r="246" spans="1:7">
      <c r="A246" s="335"/>
      <c r="B246" s="336"/>
      <c r="C246" s="337"/>
      <c r="D246" s="337"/>
      <c r="E246" s="337"/>
      <c r="F246" s="337"/>
      <c r="G246" s="337"/>
    </row>
    <row r="247" spans="1:7">
      <c r="A247" s="335"/>
      <c r="B247" s="336"/>
      <c r="C247" s="337"/>
      <c r="D247" s="337"/>
      <c r="E247" s="337"/>
      <c r="F247" s="337"/>
      <c r="G247" s="337"/>
    </row>
    <row r="248" spans="1:7">
      <c r="A248" s="335"/>
      <c r="B248" s="336"/>
      <c r="C248" s="337"/>
      <c r="D248" s="337"/>
      <c r="E248" s="337"/>
      <c r="F248" s="337"/>
      <c r="G248" s="337"/>
    </row>
    <row r="249" spans="1:7">
      <c r="A249" s="335"/>
      <c r="B249" s="336"/>
      <c r="C249" s="337"/>
      <c r="D249" s="337"/>
      <c r="E249" s="337"/>
      <c r="F249" s="337"/>
      <c r="G249" s="337"/>
    </row>
    <row r="250" spans="1:7">
      <c r="A250" s="335"/>
      <c r="B250" s="336"/>
      <c r="C250" s="337"/>
      <c r="D250" s="337"/>
      <c r="E250" s="337"/>
      <c r="F250" s="337"/>
      <c r="G250" s="337"/>
    </row>
    <row r="251" spans="1:7">
      <c r="A251" s="335"/>
      <c r="B251" s="336"/>
      <c r="C251" s="337"/>
      <c r="D251" s="337"/>
      <c r="E251" s="337"/>
      <c r="F251" s="337"/>
      <c r="G251" s="337"/>
    </row>
    <row r="252" spans="1:7">
      <c r="A252" s="335"/>
      <c r="B252" s="336"/>
      <c r="C252" s="337"/>
      <c r="D252" s="337"/>
      <c r="E252" s="337"/>
      <c r="F252" s="337"/>
      <c r="G252" s="337"/>
    </row>
    <row r="253" spans="1:7">
      <c r="A253" s="335"/>
      <c r="B253" s="336"/>
      <c r="C253" s="337"/>
      <c r="D253" s="337"/>
      <c r="E253" s="337"/>
      <c r="F253" s="337"/>
      <c r="G253" s="337"/>
    </row>
    <row r="254" spans="1:7">
      <c r="A254" s="335"/>
      <c r="B254" s="336"/>
      <c r="C254" s="337"/>
      <c r="D254" s="337"/>
      <c r="E254" s="337"/>
      <c r="F254" s="337"/>
      <c r="G254" s="337"/>
    </row>
    <row r="255" spans="1:7">
      <c r="A255" s="335"/>
      <c r="B255" s="336"/>
      <c r="C255" s="337"/>
      <c r="D255" s="337"/>
      <c r="E255" s="337"/>
      <c r="F255" s="337"/>
      <c r="G255" s="337"/>
    </row>
    <row r="256" spans="1:7" ht="14.25">
      <c r="A256" s="201" t="s">
        <v>143</v>
      </c>
      <c r="B256" s="201"/>
      <c r="C256" s="201"/>
    </row>
    <row r="257" spans="1:4" ht="15.75" thickBot="1">
      <c r="A257" s="338"/>
      <c r="B257" s="338"/>
      <c r="C257" s="338"/>
    </row>
    <row r="258" spans="1:4" ht="28.5" customHeight="1" thickBot="1">
      <c r="A258" s="331" t="s">
        <v>34</v>
      </c>
      <c r="B258" s="339"/>
      <c r="C258" s="340" t="s">
        <v>55</v>
      </c>
      <c r="D258" s="341" t="s">
        <v>56</v>
      </c>
    </row>
    <row r="259" spans="1:4" ht="14.25" thickBot="1">
      <c r="A259" s="331" t="s">
        <v>144</v>
      </c>
      <c r="B259" s="339"/>
      <c r="C259" s="340"/>
      <c r="D259" s="341"/>
    </row>
    <row r="260" spans="1:4">
      <c r="A260" s="342" t="s">
        <v>145</v>
      </c>
      <c r="B260" s="343"/>
      <c r="C260" s="344"/>
      <c r="D260" s="345"/>
    </row>
    <row r="261" spans="1:4">
      <c r="A261" s="346" t="s">
        <v>146</v>
      </c>
      <c r="B261" s="347"/>
      <c r="C261" s="348"/>
      <c r="D261" s="349"/>
    </row>
    <row r="262" spans="1:4" ht="14.25" thickBot="1">
      <c r="A262" s="350" t="s">
        <v>147</v>
      </c>
      <c r="B262" s="351"/>
      <c r="C262" s="348"/>
      <c r="D262" s="349"/>
    </row>
    <row r="263" spans="1:4" ht="26.25" customHeight="1" thickBot="1">
      <c r="A263" s="331" t="s">
        <v>148</v>
      </c>
      <c r="B263" s="339"/>
      <c r="C263" s="352">
        <f>SUM(C264:C266)</f>
        <v>0</v>
      </c>
      <c r="D263" s="353">
        <f>SUM(D264:D266)</f>
        <v>0</v>
      </c>
    </row>
    <row r="264" spans="1:4" ht="25.5" customHeight="1">
      <c r="A264" s="342" t="s">
        <v>145</v>
      </c>
      <c r="B264" s="343"/>
      <c r="C264" s="344"/>
      <c r="D264" s="345"/>
    </row>
    <row r="265" spans="1:4">
      <c r="A265" s="346" t="s">
        <v>146</v>
      </c>
      <c r="B265" s="347"/>
      <c r="C265" s="348"/>
      <c r="D265" s="349"/>
    </row>
    <row r="266" spans="1:4" ht="14.25" thickBot="1">
      <c r="A266" s="350" t="s">
        <v>147</v>
      </c>
      <c r="B266" s="351"/>
      <c r="C266" s="348"/>
      <c r="D266" s="349"/>
    </row>
    <row r="267" spans="1:4" ht="26.25" customHeight="1" thickBot="1">
      <c r="A267" s="331" t="s">
        <v>149</v>
      </c>
      <c r="B267" s="339"/>
      <c r="C267" s="354">
        <f>SUM(C268:C270)</f>
        <v>0</v>
      </c>
      <c r="D267" s="355">
        <f>SUM(D268:D270)</f>
        <v>0</v>
      </c>
    </row>
    <row r="268" spans="1:4" ht="25.5" customHeight="1">
      <c r="A268" s="342" t="s">
        <v>145</v>
      </c>
      <c r="B268" s="343"/>
      <c r="C268" s="344"/>
      <c r="D268" s="345"/>
    </row>
    <row r="269" spans="1:4">
      <c r="A269" s="346" t="s">
        <v>146</v>
      </c>
      <c r="B269" s="347"/>
      <c r="C269" s="348"/>
      <c r="D269" s="349"/>
    </row>
    <row r="270" spans="1:4" ht="14.25" thickBot="1">
      <c r="A270" s="350" t="s">
        <v>147</v>
      </c>
      <c r="B270" s="351"/>
      <c r="C270" s="348"/>
      <c r="D270" s="349"/>
    </row>
    <row r="271" spans="1:4" ht="14.25" thickBot="1">
      <c r="A271" s="331" t="s">
        <v>150</v>
      </c>
      <c r="B271" s="339"/>
      <c r="C271" s="356">
        <f>C263+C267</f>
        <v>0</v>
      </c>
      <c r="D271" s="355">
        <f>D263+D267</f>
        <v>0</v>
      </c>
    </row>
    <row r="275" spans="1:4" ht="60.75" customHeight="1">
      <c r="A275" s="201" t="s">
        <v>151</v>
      </c>
      <c r="B275" s="201"/>
      <c r="C275" s="201"/>
      <c r="D275" s="202"/>
    </row>
    <row r="276" spans="1:4" ht="14.25" thickBot="1">
      <c r="A276" s="357"/>
      <c r="B276" s="357"/>
      <c r="C276" s="357"/>
    </row>
    <row r="277" spans="1:4" ht="27.75" customHeight="1" thickBot="1">
      <c r="A277" s="358" t="s">
        <v>152</v>
      </c>
      <c r="B277" s="359"/>
      <c r="C277" s="210" t="s">
        <v>107</v>
      </c>
      <c r="D277" s="360" t="s">
        <v>111</v>
      </c>
    </row>
    <row r="278" spans="1:4" ht="25.5" customHeight="1">
      <c r="A278" s="361" t="s">
        <v>153</v>
      </c>
      <c r="B278" s="362"/>
      <c r="C278" s="363"/>
      <c r="D278" s="364"/>
    </row>
    <row r="279" spans="1:4" ht="26.25" customHeight="1" thickBot="1">
      <c r="A279" s="365" t="s">
        <v>154</v>
      </c>
      <c r="B279" s="366"/>
      <c r="C279" s="367"/>
      <c r="D279" s="368"/>
    </row>
    <row r="280" spans="1:4" ht="14.25" thickBot="1">
      <c r="A280" s="369" t="s">
        <v>142</v>
      </c>
      <c r="B280" s="370"/>
      <c r="C280" s="371">
        <f>SUM(C278:C279)</f>
        <v>0</v>
      </c>
      <c r="D280" s="372">
        <f>SUM(D278:D279)</f>
        <v>0</v>
      </c>
    </row>
    <row r="281" spans="1:4">
      <c r="A281" s="373"/>
      <c r="B281" s="373"/>
      <c r="C281" s="374"/>
      <c r="D281" s="374"/>
    </row>
    <row r="282" spans="1:4">
      <c r="A282" s="373"/>
      <c r="B282" s="373"/>
      <c r="C282" s="374"/>
      <c r="D282" s="374"/>
    </row>
    <row r="283" spans="1:4" ht="49.9" customHeight="1">
      <c r="A283" s="373"/>
      <c r="B283" s="373"/>
      <c r="C283" s="374"/>
      <c r="D283" s="374"/>
    </row>
    <row r="284" spans="1:4">
      <c r="A284" s="373"/>
      <c r="B284" s="373"/>
      <c r="C284" s="374"/>
      <c r="D284" s="374"/>
    </row>
    <row r="285" spans="1:4">
      <c r="A285" s="373"/>
      <c r="B285" s="373"/>
      <c r="C285" s="374"/>
      <c r="D285" s="374"/>
    </row>
    <row r="286" spans="1:4">
      <c r="A286" s="373"/>
      <c r="B286" s="373"/>
      <c r="C286" s="374"/>
      <c r="D286" s="374"/>
    </row>
    <row r="287" spans="1:4">
      <c r="A287" s="373"/>
      <c r="B287" s="373"/>
      <c r="C287" s="374"/>
      <c r="D287" s="374"/>
    </row>
    <row r="288" spans="1:4">
      <c r="A288" s="373"/>
      <c r="B288" s="373"/>
      <c r="C288" s="374"/>
      <c r="D288" s="374"/>
    </row>
    <row r="289" spans="1:5">
      <c r="A289" s="373"/>
      <c r="B289" s="373"/>
      <c r="C289" s="374"/>
      <c r="D289" s="374"/>
    </row>
    <row r="290" spans="1:5">
      <c r="A290" s="373"/>
      <c r="B290" s="373"/>
      <c r="C290" s="374"/>
      <c r="D290" s="374"/>
    </row>
    <row r="291" spans="1:5">
      <c r="A291" s="373"/>
      <c r="B291" s="373"/>
      <c r="C291" s="374"/>
      <c r="D291" s="374"/>
    </row>
    <row r="293" spans="1:5" ht="14.25">
      <c r="A293" s="375" t="s">
        <v>155</v>
      </c>
      <c r="B293" s="375"/>
      <c r="C293" s="375"/>
      <c r="D293" s="375"/>
      <c r="E293" s="375"/>
    </row>
    <row r="294" spans="1:5" ht="14.25" thickBot="1">
      <c r="A294" s="376"/>
      <c r="B294" s="377"/>
      <c r="C294" s="377"/>
      <c r="D294" s="377"/>
      <c r="E294" s="377"/>
    </row>
    <row r="295" spans="1:5" ht="14.25" thickBot="1">
      <c r="A295" s="378" t="s">
        <v>156</v>
      </c>
      <c r="B295" s="379" t="s">
        <v>157</v>
      </c>
      <c r="C295" s="380"/>
      <c r="D295" s="379" t="s">
        <v>158</v>
      </c>
      <c r="E295" s="380"/>
    </row>
    <row r="296" spans="1:5" ht="14.25" thickBot="1">
      <c r="A296" s="381"/>
      <c r="B296" s="382" t="s">
        <v>159</v>
      </c>
      <c r="C296" s="383" t="s">
        <v>160</v>
      </c>
      <c r="D296" s="384" t="s">
        <v>161</v>
      </c>
      <c r="E296" s="383" t="s">
        <v>162</v>
      </c>
    </row>
    <row r="297" spans="1:5" ht="14.25" thickBot="1">
      <c r="A297" s="385" t="s">
        <v>163</v>
      </c>
      <c r="B297" s="379"/>
      <c r="C297" s="386"/>
      <c r="D297" s="386"/>
      <c r="E297" s="387"/>
    </row>
    <row r="298" spans="1:5">
      <c r="A298" s="388" t="s">
        <v>164</v>
      </c>
      <c r="B298" s="389"/>
      <c r="C298" s="389"/>
      <c r="D298" s="390"/>
      <c r="E298" s="389"/>
    </row>
    <row r="299" spans="1:5" ht="25.5">
      <c r="A299" s="388" t="s">
        <v>165</v>
      </c>
      <c r="B299" s="389"/>
      <c r="C299" s="389"/>
      <c r="D299" s="390"/>
      <c r="E299" s="389"/>
    </row>
    <row r="300" spans="1:5" ht="14.25" thickBot="1">
      <c r="A300" s="388" t="s">
        <v>166</v>
      </c>
      <c r="B300" s="389"/>
      <c r="C300" s="389"/>
      <c r="D300" s="390"/>
      <c r="E300" s="389"/>
    </row>
    <row r="301" spans="1:5" ht="14.25" thickBot="1">
      <c r="A301" s="391" t="s">
        <v>142</v>
      </c>
      <c r="B301" s="238">
        <f>SUM(B298:B300)</f>
        <v>0</v>
      </c>
      <c r="C301" s="238">
        <f>SUM(C298:C300)</f>
        <v>0</v>
      </c>
      <c r="D301" s="238">
        <f>SUM(D298:D300)</f>
        <v>0</v>
      </c>
      <c r="E301" s="238">
        <f>SUM(E298:E300)</f>
        <v>0</v>
      </c>
    </row>
    <row r="302" spans="1:5" ht="14.25" thickBot="1">
      <c r="A302" s="385" t="s">
        <v>167</v>
      </c>
      <c r="B302" s="379"/>
      <c r="C302" s="386"/>
      <c r="D302" s="386"/>
      <c r="E302" s="387"/>
    </row>
    <row r="303" spans="1:5">
      <c r="A303" s="388" t="s">
        <v>164</v>
      </c>
      <c r="B303" s="389"/>
      <c r="C303" s="389"/>
      <c r="D303" s="390"/>
      <c r="E303" s="389"/>
    </row>
    <row r="304" spans="1:5" ht="25.5">
      <c r="A304" s="388" t="s">
        <v>165</v>
      </c>
      <c r="B304" s="389"/>
      <c r="C304" s="389"/>
      <c r="D304" s="390"/>
      <c r="E304" s="389"/>
    </row>
    <row r="305" spans="1:7">
      <c r="A305" s="388" t="s">
        <v>166</v>
      </c>
      <c r="B305" s="389"/>
      <c r="C305" s="389"/>
      <c r="D305" s="390"/>
      <c r="E305" s="389"/>
    </row>
    <row r="306" spans="1:7" ht="14.25" thickBot="1">
      <c r="A306" s="388" t="s">
        <v>168</v>
      </c>
      <c r="B306" s="392"/>
      <c r="C306" s="392"/>
      <c r="D306" s="393"/>
      <c r="E306" s="392"/>
    </row>
    <row r="307" spans="1:7" ht="14.25" thickBot="1">
      <c r="A307" s="394" t="s">
        <v>142</v>
      </c>
      <c r="B307" s="238">
        <f>SUM(B303:B306)</f>
        <v>0</v>
      </c>
      <c r="C307" s="238">
        <f>SUM(C303:C306)</f>
        <v>0</v>
      </c>
      <c r="D307" s="238">
        <f>SUM(D303:D306)</f>
        <v>0</v>
      </c>
      <c r="E307" s="238">
        <f>SUM(E303:E306)</f>
        <v>0</v>
      </c>
    </row>
    <row r="311" spans="1:7" ht="29.25" customHeight="1">
      <c r="A311" s="201" t="s">
        <v>169</v>
      </c>
      <c r="B311" s="201"/>
      <c r="C311" s="201"/>
      <c r="D311" s="202"/>
      <c r="G311" s="395"/>
    </row>
    <row r="312" spans="1:7" ht="14.25" thickBot="1">
      <c r="A312" s="396"/>
      <c r="B312" s="397"/>
      <c r="C312" s="397"/>
      <c r="G312" s="395"/>
    </row>
    <row r="313" spans="1:7" ht="64.5" thickBot="1">
      <c r="A313" s="206" t="s">
        <v>170</v>
      </c>
      <c r="B313" s="239"/>
      <c r="C313" s="210" t="s">
        <v>107</v>
      </c>
      <c r="D313" s="360" t="s">
        <v>56</v>
      </c>
      <c r="E313" s="360" t="s">
        <v>171</v>
      </c>
      <c r="G313" s="398"/>
    </row>
    <row r="314" spans="1:7" ht="25.5" customHeight="1">
      <c r="A314" s="399" t="s">
        <v>172</v>
      </c>
      <c r="B314" s="400"/>
      <c r="C314" s="401"/>
      <c r="D314" s="402"/>
      <c r="E314" s="402"/>
      <c r="G314" s="398"/>
    </row>
    <row r="315" spans="1:7" ht="14.25">
      <c r="A315" s="403" t="s">
        <v>173</v>
      </c>
      <c r="B315" s="404"/>
      <c r="C315" s="405"/>
      <c r="D315" s="349"/>
      <c r="E315" s="349"/>
      <c r="G315" s="398"/>
    </row>
    <row r="316" spans="1:7" ht="25.5" customHeight="1">
      <c r="A316" s="406" t="s">
        <v>174</v>
      </c>
      <c r="B316" s="407"/>
      <c r="C316" s="408"/>
      <c r="D316" s="409"/>
      <c r="E316" s="409"/>
      <c r="G316" s="410"/>
    </row>
    <row r="317" spans="1:7" ht="14.25">
      <c r="A317" s="411" t="s">
        <v>175</v>
      </c>
      <c r="B317" s="412"/>
      <c r="C317" s="405"/>
      <c r="D317" s="349"/>
      <c r="E317" s="349"/>
      <c r="G317" s="398"/>
    </row>
    <row r="318" spans="1:7" ht="14.25">
      <c r="A318" s="403" t="s">
        <v>176</v>
      </c>
      <c r="B318" s="404"/>
      <c r="C318" s="413"/>
      <c r="D318" s="414"/>
      <c r="E318" s="414"/>
      <c r="G318" s="398"/>
    </row>
    <row r="319" spans="1:7" ht="14.25">
      <c r="A319" s="403" t="s">
        <v>177</v>
      </c>
      <c r="B319" s="404"/>
      <c r="C319" s="413"/>
      <c r="D319" s="414"/>
      <c r="E319" s="414"/>
      <c r="G319" s="398"/>
    </row>
    <row r="320" spans="1:7" ht="29.25" customHeight="1">
      <c r="A320" s="403" t="s">
        <v>178</v>
      </c>
      <c r="B320" s="404"/>
      <c r="C320" s="415"/>
      <c r="D320" s="414"/>
      <c r="E320" s="414"/>
      <c r="G320" s="398"/>
    </row>
    <row r="321" spans="1:5">
      <c r="A321" s="403" t="s">
        <v>179</v>
      </c>
      <c r="B321" s="404"/>
      <c r="C321" s="416"/>
      <c r="D321" s="349"/>
      <c r="E321" s="349"/>
    </row>
    <row r="322" spans="1:5" ht="14.25" thickBot="1">
      <c r="A322" s="417" t="s">
        <v>17</v>
      </c>
      <c r="B322" s="418"/>
      <c r="C322" s="419"/>
      <c r="D322" s="420"/>
      <c r="E322" s="420"/>
    </row>
    <row r="323" spans="1:5" ht="14.25" thickBot="1">
      <c r="A323" s="421" t="s">
        <v>102</v>
      </c>
      <c r="B323" s="422"/>
      <c r="C323" s="423">
        <f>C314+C315+C317+C321</f>
        <v>0</v>
      </c>
      <c r="D323" s="424">
        <f>D314+D315+D317+D321</f>
        <v>0</v>
      </c>
      <c r="E323" s="424"/>
    </row>
    <row r="324" spans="1:5">
      <c r="A324" s="425"/>
      <c r="B324" s="425"/>
      <c r="C324" s="426"/>
      <c r="D324" s="426"/>
      <c r="E324" s="426"/>
    </row>
    <row r="325" spans="1:5">
      <c r="A325" s="425"/>
      <c r="B325" s="425"/>
      <c r="C325" s="426"/>
      <c r="D325" s="426"/>
      <c r="E325" s="426"/>
    </row>
    <row r="326" spans="1:5">
      <c r="A326" s="425"/>
      <c r="B326" s="425"/>
      <c r="C326" s="426"/>
      <c r="D326" s="426"/>
      <c r="E326" s="426"/>
    </row>
    <row r="327" spans="1:5">
      <c r="A327" s="425"/>
      <c r="B327" s="425"/>
      <c r="C327" s="426"/>
      <c r="D327" s="426"/>
      <c r="E327" s="426"/>
    </row>
    <row r="328" spans="1:5">
      <c r="A328" s="425"/>
      <c r="B328" s="425"/>
      <c r="C328" s="426"/>
      <c r="D328" s="426"/>
      <c r="E328" s="426"/>
    </row>
    <row r="329" spans="1:5">
      <c r="A329" s="425"/>
      <c r="B329" s="425"/>
      <c r="C329" s="426"/>
      <c r="D329" s="426"/>
      <c r="E329" s="426"/>
    </row>
    <row r="330" spans="1:5">
      <c r="A330" s="425"/>
      <c r="B330" s="425"/>
      <c r="C330" s="426"/>
      <c r="D330" s="426"/>
      <c r="E330" s="426"/>
    </row>
    <row r="331" spans="1:5">
      <c r="A331" s="425"/>
      <c r="B331" s="425"/>
      <c r="C331" s="426"/>
      <c r="D331" s="426"/>
      <c r="E331" s="426"/>
    </row>
    <row r="332" spans="1:5">
      <c r="A332" s="425"/>
      <c r="B332" s="425"/>
      <c r="C332" s="426"/>
      <c r="D332" s="426"/>
      <c r="E332" s="426"/>
    </row>
    <row r="333" spans="1:5">
      <c r="A333" s="425"/>
      <c r="B333" s="425"/>
      <c r="C333" s="426"/>
      <c r="D333" s="426"/>
      <c r="E333" s="426"/>
    </row>
    <row r="334" spans="1:5">
      <c r="A334" s="425"/>
      <c r="B334" s="425"/>
      <c r="C334" s="426"/>
      <c r="D334" s="426"/>
      <c r="E334" s="426"/>
    </row>
    <row r="335" spans="1:5">
      <c r="A335" s="425"/>
      <c r="B335" s="425"/>
      <c r="C335" s="426"/>
      <c r="D335" s="426"/>
      <c r="E335" s="426"/>
    </row>
    <row r="336" spans="1:5" ht="14.25">
      <c r="A336" s="297" t="s">
        <v>180</v>
      </c>
      <c r="B336" s="297"/>
      <c r="C336" s="297"/>
      <c r="D336" s="297"/>
    </row>
    <row r="337" spans="1:4" ht="14.25" thickBot="1">
      <c r="A337" s="298"/>
      <c r="B337" s="299"/>
      <c r="C337" s="300"/>
      <c r="D337" s="300"/>
    </row>
    <row r="338" spans="1:4" ht="25.5" customHeight="1" thickBot="1">
      <c r="A338" s="427" t="s">
        <v>106</v>
      </c>
      <c r="B338" s="428"/>
      <c r="C338" s="303" t="s">
        <v>107</v>
      </c>
      <c r="D338" s="306" t="s">
        <v>111</v>
      </c>
    </row>
    <row r="339" spans="1:4" ht="32.25" customHeight="1" thickBot="1">
      <c r="A339" s="429" t="s">
        <v>181</v>
      </c>
      <c r="B339" s="380"/>
      <c r="C339" s="430"/>
      <c r="D339" s="431"/>
    </row>
    <row r="340" spans="1:4" ht="14.25" thickBot="1">
      <c r="A340" s="429" t="s">
        <v>182</v>
      </c>
      <c r="B340" s="380"/>
      <c r="C340" s="430"/>
      <c r="D340" s="431"/>
    </row>
    <row r="341" spans="1:4" ht="14.25" thickBot="1">
      <c r="A341" s="429" t="s">
        <v>183</v>
      </c>
      <c r="B341" s="380"/>
      <c r="C341" s="430"/>
      <c r="D341" s="431"/>
    </row>
    <row r="342" spans="1:4" ht="25.5" customHeight="1" thickBot="1">
      <c r="A342" s="429" t="s">
        <v>184</v>
      </c>
      <c r="B342" s="380"/>
      <c r="C342" s="430"/>
      <c r="D342" s="431"/>
    </row>
    <row r="343" spans="1:4" ht="27" customHeight="1" thickBot="1">
      <c r="A343" s="429" t="s">
        <v>185</v>
      </c>
      <c r="B343" s="380"/>
      <c r="C343" s="430"/>
      <c r="D343" s="431"/>
    </row>
    <row r="344" spans="1:4" ht="14.25" thickBot="1">
      <c r="A344" s="432" t="s">
        <v>186</v>
      </c>
      <c r="B344" s="380"/>
      <c r="C344" s="430"/>
      <c r="D344" s="431"/>
    </row>
    <row r="345" spans="1:4" ht="29.25" customHeight="1" thickBot="1">
      <c r="A345" s="432" t="s">
        <v>187</v>
      </c>
      <c r="B345" s="380"/>
      <c r="C345" s="430"/>
      <c r="D345" s="431"/>
    </row>
    <row r="346" spans="1:4" ht="25.5" customHeight="1" thickBot="1">
      <c r="A346" s="432" t="s">
        <v>188</v>
      </c>
      <c r="B346" s="380"/>
      <c r="C346" s="430"/>
      <c r="D346" s="431"/>
    </row>
    <row r="347" spans="1:4" ht="14.25" thickBot="1">
      <c r="A347" s="432" t="s">
        <v>189</v>
      </c>
      <c r="B347" s="433"/>
      <c r="C347" s="434">
        <f>SUM(C348:C367)</f>
        <v>0</v>
      </c>
      <c r="D347" s="435">
        <f>SUM(D348:D367)</f>
        <v>0</v>
      </c>
    </row>
    <row r="348" spans="1:4">
      <c r="A348" s="436" t="s">
        <v>122</v>
      </c>
      <c r="B348" s="308"/>
      <c r="C348" s="437"/>
      <c r="D348" s="438"/>
    </row>
    <row r="349" spans="1:4">
      <c r="A349" s="323" t="s">
        <v>123</v>
      </c>
      <c r="B349" s="312"/>
      <c r="C349" s="439"/>
      <c r="D349" s="438"/>
    </row>
    <row r="350" spans="1:4">
      <c r="A350" s="327" t="s">
        <v>124</v>
      </c>
      <c r="B350" s="312"/>
      <c r="C350" s="439"/>
      <c r="D350" s="438"/>
    </row>
    <row r="351" spans="1:4" ht="24.75" customHeight="1">
      <c r="A351" s="326" t="s">
        <v>125</v>
      </c>
      <c r="B351" s="312"/>
      <c r="C351" s="439"/>
      <c r="D351" s="438"/>
    </row>
    <row r="352" spans="1:4">
      <c r="A352" s="327" t="s">
        <v>126</v>
      </c>
      <c r="B352" s="312"/>
      <c r="C352" s="439"/>
      <c r="D352" s="438"/>
    </row>
    <row r="353" spans="1:4">
      <c r="A353" s="327" t="s">
        <v>127</v>
      </c>
      <c r="B353" s="312"/>
      <c r="C353" s="439"/>
      <c r="D353" s="438"/>
    </row>
    <row r="354" spans="1:4">
      <c r="A354" s="327" t="s">
        <v>128</v>
      </c>
      <c r="B354" s="312"/>
      <c r="C354" s="439"/>
      <c r="D354" s="438"/>
    </row>
    <row r="355" spans="1:4">
      <c r="A355" s="327" t="s">
        <v>129</v>
      </c>
      <c r="B355" s="312"/>
      <c r="C355" s="324"/>
      <c r="D355" s="440"/>
    </row>
    <row r="356" spans="1:4">
      <c r="A356" s="327" t="s">
        <v>130</v>
      </c>
      <c r="B356" s="312"/>
      <c r="C356" s="324"/>
      <c r="D356" s="440"/>
    </row>
    <row r="357" spans="1:4">
      <c r="A357" s="327" t="s">
        <v>131</v>
      </c>
      <c r="B357" s="312"/>
      <c r="C357" s="324"/>
      <c r="D357" s="440"/>
    </row>
    <row r="358" spans="1:4">
      <c r="A358" s="327" t="s">
        <v>132</v>
      </c>
      <c r="B358" s="312"/>
      <c r="C358" s="324"/>
      <c r="D358" s="440"/>
    </row>
    <row r="359" spans="1:4">
      <c r="A359" s="327" t="s">
        <v>133</v>
      </c>
      <c r="B359" s="312"/>
      <c r="C359" s="324"/>
      <c r="D359" s="440"/>
    </row>
    <row r="360" spans="1:4">
      <c r="A360" s="327" t="s">
        <v>134</v>
      </c>
      <c r="B360" s="312"/>
      <c r="C360" s="324"/>
      <c r="D360" s="440"/>
    </row>
    <row r="361" spans="1:4">
      <c r="A361" s="328" t="s">
        <v>135</v>
      </c>
      <c r="B361" s="312"/>
      <c r="C361" s="324"/>
      <c r="D361" s="440"/>
    </row>
    <row r="362" spans="1:4">
      <c r="A362" s="328" t="s">
        <v>136</v>
      </c>
      <c r="B362" s="312"/>
      <c r="C362" s="324"/>
      <c r="D362" s="440"/>
    </row>
    <row r="363" spans="1:4">
      <c r="A363" s="326" t="s">
        <v>137</v>
      </c>
      <c r="B363" s="312"/>
      <c r="C363" s="324"/>
      <c r="D363" s="440"/>
    </row>
    <row r="364" spans="1:4">
      <c r="A364" s="326" t="s">
        <v>138</v>
      </c>
      <c r="B364" s="312"/>
      <c r="C364" s="324"/>
      <c r="D364" s="440"/>
    </row>
    <row r="365" spans="1:4">
      <c r="A365" s="328" t="s">
        <v>139</v>
      </c>
      <c r="B365" s="312"/>
      <c r="C365" s="324"/>
      <c r="D365" s="440"/>
    </row>
    <row r="366" spans="1:4">
      <c r="A366" s="328" t="s">
        <v>140</v>
      </c>
      <c r="B366" s="312"/>
      <c r="C366" s="324"/>
      <c r="D366" s="440"/>
    </row>
    <row r="367" spans="1:4" ht="14.25" thickBot="1">
      <c r="A367" s="329" t="s">
        <v>141</v>
      </c>
      <c r="B367" s="317"/>
      <c r="C367" s="330"/>
      <c r="D367" s="440"/>
    </row>
    <row r="368" spans="1:4" ht="14.25" thickBot="1">
      <c r="A368" s="331" t="s">
        <v>142</v>
      </c>
      <c r="B368" s="380"/>
      <c r="C368" s="355">
        <f>SUM(C339:C349)</f>
        <v>0</v>
      </c>
      <c r="D368" s="355">
        <f>SUM(D339:D347)</f>
        <v>0</v>
      </c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 ht="10.5" customHeight="1">
      <c r="A371"/>
      <c r="B371"/>
      <c r="C371"/>
      <c r="D371"/>
    </row>
    <row r="372" spans="1:4" ht="10.5" customHeight="1">
      <c r="A372"/>
      <c r="B372"/>
      <c r="C372"/>
      <c r="D372"/>
    </row>
    <row r="373" spans="1:4" ht="10.5" customHeight="1">
      <c r="A373"/>
      <c r="B373"/>
      <c r="C373"/>
      <c r="D373"/>
    </row>
    <row r="374" spans="1:4" ht="10.5" customHeight="1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 ht="14.25">
      <c r="A378" s="441"/>
      <c r="B378" s="442"/>
      <c r="C378" s="442"/>
      <c r="D378"/>
    </row>
    <row r="379" spans="1:4" ht="14.25">
      <c r="A379" s="443"/>
      <c r="B379" s="444"/>
      <c r="C379" s="444"/>
      <c r="D379"/>
    </row>
    <row r="380" spans="1:4" ht="14.25">
      <c r="A380" s="443"/>
      <c r="B380" s="444"/>
      <c r="C380" s="444"/>
      <c r="D380"/>
    </row>
    <row r="381" spans="1:4" ht="14.25">
      <c r="A381" s="443"/>
      <c r="B381" s="444"/>
      <c r="C381" s="444"/>
      <c r="D381"/>
    </row>
    <row r="382" spans="1:4" ht="14.25">
      <c r="A382" s="443"/>
      <c r="B382" s="444"/>
      <c r="C382" s="444"/>
      <c r="D382"/>
    </row>
    <row r="383" spans="1:4" ht="14.25">
      <c r="A383" s="445" t="s">
        <v>190</v>
      </c>
      <c r="B383" s="445"/>
      <c r="C383" s="445"/>
    </row>
    <row r="384" spans="1:4" ht="12.6" customHeight="1" thickBot="1">
      <c r="A384" s="446"/>
      <c r="B384" s="300"/>
      <c r="C384" s="300"/>
    </row>
    <row r="385" spans="1:8" ht="31.9" customHeight="1" thickBot="1">
      <c r="A385" s="331" t="s">
        <v>191</v>
      </c>
      <c r="B385" s="447"/>
      <c r="C385" s="448" t="s">
        <v>55</v>
      </c>
      <c r="D385" s="306" t="s">
        <v>56</v>
      </c>
      <c r="G385" s="449"/>
      <c r="H385" s="449"/>
    </row>
    <row r="386" spans="1:8" ht="14.25" thickBot="1">
      <c r="A386" s="450" t="s">
        <v>192</v>
      </c>
      <c r="B386" s="451"/>
      <c r="C386" s="423">
        <f>SUM(C387:C396)</f>
        <v>0</v>
      </c>
      <c r="D386" s="452">
        <f>SUM(D387:D396)</f>
        <v>0</v>
      </c>
      <c r="G386" s="449"/>
      <c r="H386" s="449"/>
    </row>
    <row r="387" spans="1:8" ht="55.5" customHeight="1">
      <c r="A387" s="269" t="s">
        <v>193</v>
      </c>
      <c r="B387" s="271"/>
      <c r="C387" s="453"/>
      <c r="D387" s="454"/>
      <c r="G387" s="449"/>
      <c r="H387" s="449"/>
    </row>
    <row r="388" spans="1:8">
      <c r="A388" s="455" t="s">
        <v>194</v>
      </c>
      <c r="B388" s="456"/>
      <c r="C388" s="457"/>
      <c r="D388" s="458"/>
    </row>
    <row r="389" spans="1:8">
      <c r="A389" s="459" t="s">
        <v>195</v>
      </c>
      <c r="B389" s="460"/>
      <c r="C389" s="461"/>
      <c r="D389" s="462"/>
    </row>
    <row r="390" spans="1:8" ht="28.5" customHeight="1">
      <c r="A390" s="463" t="s">
        <v>196</v>
      </c>
      <c r="B390" s="464"/>
      <c r="C390" s="461"/>
      <c r="D390" s="462"/>
    </row>
    <row r="391" spans="1:8" ht="32.25" customHeight="1">
      <c r="A391" s="463" t="s">
        <v>197</v>
      </c>
      <c r="B391" s="464"/>
      <c r="C391" s="461"/>
      <c r="D391" s="462"/>
    </row>
    <row r="392" spans="1:8">
      <c r="A392" s="465" t="s">
        <v>198</v>
      </c>
      <c r="B392" s="466"/>
      <c r="C392" s="461"/>
      <c r="D392" s="462"/>
    </row>
    <row r="393" spans="1:8">
      <c r="A393" s="465" t="s">
        <v>199</v>
      </c>
      <c r="B393" s="466"/>
      <c r="C393" s="461"/>
      <c r="D393" s="462"/>
    </row>
    <row r="394" spans="1:8">
      <c r="A394" s="459" t="s">
        <v>200</v>
      </c>
      <c r="B394" s="460"/>
      <c r="C394" s="405"/>
      <c r="D394" s="467"/>
    </row>
    <row r="395" spans="1:8">
      <c r="A395" s="465" t="s">
        <v>201</v>
      </c>
      <c r="B395" s="466"/>
      <c r="C395" s="405"/>
      <c r="D395" s="467"/>
    </row>
    <row r="396" spans="1:8" ht="14.25" thickBot="1">
      <c r="A396" s="468" t="s">
        <v>17</v>
      </c>
      <c r="B396" s="469"/>
      <c r="C396" s="413"/>
      <c r="D396" s="470"/>
    </row>
    <row r="397" spans="1:8" ht="14.25" thickBot="1">
      <c r="A397" s="450" t="s">
        <v>202</v>
      </c>
      <c r="B397" s="451"/>
      <c r="C397" s="424">
        <f>SUM(C398:C407)</f>
        <v>253.5</v>
      </c>
      <c r="D397" s="424">
        <f>SUM(D398:D407)</f>
        <v>1626.51</v>
      </c>
    </row>
    <row r="398" spans="1:8" ht="59.25" customHeight="1">
      <c r="A398" s="269" t="s">
        <v>193</v>
      </c>
      <c r="B398" s="271"/>
      <c r="C398" s="457"/>
      <c r="D398" s="458"/>
    </row>
    <row r="399" spans="1:8">
      <c r="A399" s="455" t="s">
        <v>194</v>
      </c>
      <c r="B399" s="456"/>
      <c r="C399" s="457"/>
      <c r="D399" s="458"/>
    </row>
    <row r="400" spans="1:8">
      <c r="A400" s="459" t="s">
        <v>195</v>
      </c>
      <c r="B400" s="460"/>
      <c r="C400" s="461"/>
      <c r="D400" s="462"/>
    </row>
    <row r="401" spans="1:4" ht="27.75" customHeight="1">
      <c r="A401" s="463" t="s">
        <v>196</v>
      </c>
      <c r="B401" s="464"/>
      <c r="C401" s="461">
        <v>176.11</v>
      </c>
      <c r="D401" s="462">
        <v>146.33000000000001</v>
      </c>
    </row>
    <row r="402" spans="1:4" ht="24.75" customHeight="1">
      <c r="A402" s="463" t="s">
        <v>197</v>
      </c>
      <c r="B402" s="464"/>
      <c r="C402" s="461">
        <v>48.72</v>
      </c>
      <c r="D402" s="462">
        <v>1480.18</v>
      </c>
    </row>
    <row r="403" spans="1:4">
      <c r="A403" s="463" t="s">
        <v>198</v>
      </c>
      <c r="B403" s="464"/>
      <c r="C403" s="461"/>
      <c r="D403" s="462"/>
    </row>
    <row r="404" spans="1:4">
      <c r="A404" s="465" t="s">
        <v>199</v>
      </c>
      <c r="B404" s="466"/>
      <c r="C404" s="461"/>
      <c r="D404" s="462"/>
    </row>
    <row r="405" spans="1:4">
      <c r="A405" s="465" t="s">
        <v>203</v>
      </c>
      <c r="B405" s="466"/>
      <c r="C405" s="405">
        <v>28.67</v>
      </c>
      <c r="D405" s="467"/>
    </row>
    <row r="406" spans="1:4">
      <c r="A406" s="465" t="s">
        <v>201</v>
      </c>
      <c r="B406" s="466"/>
      <c r="C406" s="405"/>
      <c r="D406" s="467"/>
    </row>
    <row r="407" spans="1:4" ht="63.75" customHeight="1" thickBot="1">
      <c r="A407" s="471" t="s">
        <v>204</v>
      </c>
      <c r="B407" s="472"/>
      <c r="C407" s="473"/>
      <c r="D407" s="474"/>
    </row>
    <row r="408" spans="1:4" ht="14.25" thickBot="1">
      <c r="A408" s="475" t="s">
        <v>12</v>
      </c>
      <c r="B408" s="476"/>
      <c r="C408" s="477">
        <f>C386+C397</f>
        <v>253.5</v>
      </c>
      <c r="D408" s="295">
        <f>D386+D397</f>
        <v>1626.51</v>
      </c>
    </row>
    <row r="418" spans="1:5" ht="14.25">
      <c r="A418" s="478" t="s">
        <v>205</v>
      </c>
      <c r="B418" s="478"/>
      <c r="C418" s="478"/>
      <c r="D418" s="139"/>
      <c r="E418" s="139"/>
    </row>
    <row r="419" spans="1:5" ht="14.25" thickBot="1">
      <c r="A419" s="300"/>
      <c r="B419" s="300"/>
      <c r="C419" s="300"/>
      <c r="D419"/>
    </row>
    <row r="420" spans="1:5" ht="14.25" thickBot="1">
      <c r="A420" s="479" t="s">
        <v>206</v>
      </c>
      <c r="B420" s="480"/>
      <c r="C420" s="481" t="s">
        <v>55</v>
      </c>
      <c r="D420" s="341" t="s">
        <v>111</v>
      </c>
    </row>
    <row r="421" spans="1:5">
      <c r="A421" s="482" t="s">
        <v>207</v>
      </c>
      <c r="B421" s="483"/>
      <c r="C421" s="484">
        <f>SUM(C422:C428)</f>
        <v>0</v>
      </c>
      <c r="D421" s="484">
        <f>SUM(D422:D428)</f>
        <v>0</v>
      </c>
    </row>
    <row r="422" spans="1:5">
      <c r="A422" s="485" t="s">
        <v>208</v>
      </c>
      <c r="B422" s="486"/>
      <c r="C422" s="487"/>
      <c r="D422" s="488"/>
    </row>
    <row r="423" spans="1:5">
      <c r="A423" s="485" t="s">
        <v>209</v>
      </c>
      <c r="B423" s="486"/>
      <c r="C423" s="487"/>
      <c r="D423" s="488"/>
    </row>
    <row r="424" spans="1:5" ht="27.75" customHeight="1">
      <c r="A424" s="327" t="s">
        <v>210</v>
      </c>
      <c r="B424" s="489"/>
      <c r="C424" s="487"/>
      <c r="D424" s="488"/>
    </row>
    <row r="425" spans="1:5">
      <c r="A425" s="327" t="s">
        <v>211</v>
      </c>
      <c r="B425" s="489"/>
      <c r="C425" s="487"/>
      <c r="D425" s="488"/>
    </row>
    <row r="426" spans="1:5" ht="17.25" customHeight="1">
      <c r="A426" s="327" t="s">
        <v>212</v>
      </c>
      <c r="B426" s="489"/>
      <c r="C426" s="487"/>
      <c r="D426" s="488"/>
    </row>
    <row r="427" spans="1:5" ht="16.5" customHeight="1">
      <c r="A427" s="327" t="s">
        <v>213</v>
      </c>
      <c r="B427" s="489"/>
      <c r="C427" s="487"/>
      <c r="D427" s="488"/>
    </row>
    <row r="428" spans="1:5">
      <c r="A428" s="327" t="s">
        <v>141</v>
      </c>
      <c r="B428" s="489"/>
      <c r="C428" s="487"/>
      <c r="D428" s="488"/>
    </row>
    <row r="429" spans="1:5">
      <c r="A429" s="490" t="s">
        <v>214</v>
      </c>
      <c r="B429" s="491"/>
      <c r="C429" s="484">
        <f>C430+C431+C433</f>
        <v>0</v>
      </c>
      <c r="D429" s="492">
        <f>D430+D431+D433</f>
        <v>0</v>
      </c>
    </row>
    <row r="430" spans="1:5">
      <c r="A430" s="493" t="s">
        <v>215</v>
      </c>
      <c r="B430" s="494"/>
      <c r="C430" s="495"/>
      <c r="D430" s="496"/>
    </row>
    <row r="431" spans="1:5">
      <c r="A431" s="493" t="s">
        <v>216</v>
      </c>
      <c r="B431" s="494"/>
      <c r="C431" s="495"/>
      <c r="D431" s="496"/>
    </row>
    <row r="432" spans="1:5">
      <c r="A432" s="493" t="s">
        <v>217</v>
      </c>
      <c r="B432" s="494"/>
      <c r="C432" s="495"/>
      <c r="D432" s="496"/>
    </row>
    <row r="433" spans="1:5" ht="14.25" thickBot="1">
      <c r="A433" s="497" t="s">
        <v>141</v>
      </c>
      <c r="B433" s="498"/>
      <c r="C433" s="495"/>
      <c r="D433" s="496"/>
    </row>
    <row r="434" spans="1:5" ht="14.25" thickBot="1">
      <c r="A434" s="475" t="s">
        <v>12</v>
      </c>
      <c r="B434" s="476"/>
      <c r="C434" s="499">
        <f>C421+C429</f>
        <v>0</v>
      </c>
      <c r="D434" s="499">
        <f>D421+D429</f>
        <v>0</v>
      </c>
    </row>
    <row r="438" spans="1:5" ht="26.25" customHeight="1">
      <c r="A438" s="500" t="s">
        <v>218</v>
      </c>
      <c r="B438" s="501"/>
      <c r="C438" s="501"/>
      <c r="D438" s="501"/>
    </row>
    <row r="439" spans="1:5" ht="14.25" thickBot="1">
      <c r="A439" s="397"/>
      <c r="B439" s="502"/>
      <c r="C439" s="397"/>
      <c r="D439" s="397"/>
    </row>
    <row r="440" spans="1:5" ht="14.25" thickBot="1">
      <c r="A440" s="503"/>
      <c r="B440" s="504"/>
      <c r="C440" s="505" t="s">
        <v>107</v>
      </c>
      <c r="D440" s="360" t="s">
        <v>56</v>
      </c>
    </row>
    <row r="441" spans="1:5" ht="14.25" thickBot="1">
      <c r="A441" s="506" t="s">
        <v>219</v>
      </c>
      <c r="B441" s="507"/>
      <c r="C441" s="405">
        <v>0</v>
      </c>
      <c r="D441" s="349">
        <v>0</v>
      </c>
    </row>
    <row r="442" spans="1:5" ht="14.25" thickBot="1">
      <c r="A442" s="450" t="s">
        <v>102</v>
      </c>
      <c r="B442" s="451"/>
      <c r="C442" s="424">
        <f>SUM(C441:C441)</f>
        <v>0</v>
      </c>
      <c r="D442" s="424">
        <f>SUM(D441:D441)</f>
        <v>0</v>
      </c>
    </row>
    <row r="446" spans="1:5">
      <c r="A446" s="500" t="s">
        <v>220</v>
      </c>
      <c r="B446" s="501"/>
      <c r="C446" s="501"/>
      <c r="D446" s="501"/>
      <c r="E446" s="139"/>
    </row>
    <row r="447" spans="1:5" ht="14.25" thickBot="1">
      <c r="A447" s="397"/>
      <c r="B447" s="397"/>
      <c r="C447" s="397"/>
      <c r="D447" s="397"/>
      <c r="E447"/>
    </row>
    <row r="448" spans="1:5" ht="26.25" thickBot="1">
      <c r="A448" s="358" t="s">
        <v>34</v>
      </c>
      <c r="B448" s="387"/>
      <c r="C448" s="208" t="s">
        <v>221</v>
      </c>
      <c r="D448" s="208" t="s">
        <v>222</v>
      </c>
      <c r="E448"/>
    </row>
    <row r="449" spans="1:9" ht="14.25" thickBot="1">
      <c r="A449" s="508" t="s">
        <v>223</v>
      </c>
      <c r="B449" s="447"/>
      <c r="C449" s="509">
        <v>45529.52</v>
      </c>
      <c r="D449" s="510">
        <v>109866.96</v>
      </c>
      <c r="E449"/>
    </row>
    <row r="450" spans="1:9">
      <c r="A450"/>
      <c r="B450"/>
      <c r="C450"/>
      <c r="D450"/>
      <c r="E450"/>
    </row>
    <row r="451" spans="1:9" ht="29.25" customHeight="1">
      <c r="A451" s="511" t="s">
        <v>224</v>
      </c>
      <c r="B451" s="512"/>
      <c r="C451" s="512"/>
      <c r="D451" s="139"/>
      <c r="E451" s="139"/>
    </row>
    <row r="464" spans="1:9" ht="14.25">
      <c r="A464" s="513" t="s">
        <v>225</v>
      </c>
      <c r="B464" s="513"/>
      <c r="C464" s="513"/>
      <c r="D464" s="513"/>
      <c r="E464" s="513"/>
      <c r="F464" s="513"/>
      <c r="G464" s="513"/>
      <c r="H464" s="513"/>
      <c r="I464" s="513"/>
    </row>
    <row r="466" spans="1:11" ht="14.25">
      <c r="A466" s="513" t="s">
        <v>226</v>
      </c>
      <c r="B466" s="513"/>
      <c r="C466" s="513"/>
      <c r="D466" s="513"/>
      <c r="E466" s="513"/>
      <c r="F466" s="513"/>
      <c r="G466" s="513"/>
      <c r="H466" s="513"/>
      <c r="I466" s="513"/>
    </row>
    <row r="467" spans="1:11" ht="17.25" thickBot="1">
      <c r="A467" s="514"/>
      <c r="B467" s="514"/>
      <c r="C467" s="514"/>
      <c r="D467" s="514"/>
      <c r="E467" s="514"/>
      <c r="F467" s="514"/>
      <c r="G467" s="514"/>
      <c r="H467" s="514"/>
      <c r="I467" s="515"/>
    </row>
    <row r="468" spans="1:11" ht="14.25" thickBot="1">
      <c r="A468" s="256" t="s">
        <v>227</v>
      </c>
      <c r="B468" s="301" t="s">
        <v>228</v>
      </c>
      <c r="C468" s="516"/>
      <c r="D468" s="517"/>
      <c r="E468" s="479" t="s">
        <v>66</v>
      </c>
      <c r="F468" s="386"/>
      <c r="G468" s="387"/>
      <c r="H468" s="301" t="s">
        <v>229</v>
      </c>
      <c r="I468" s="386"/>
      <c r="J468" s="387"/>
      <c r="K468" s="518" t="s">
        <v>91</v>
      </c>
    </row>
    <row r="469" spans="1:11" ht="95.25" thickBot="1">
      <c r="A469" s="264"/>
      <c r="B469" s="519" t="s">
        <v>230</v>
      </c>
      <c r="C469" s="520" t="s">
        <v>231</v>
      </c>
      <c r="D469" s="521" t="s">
        <v>70</v>
      </c>
      <c r="E469" s="522" t="s">
        <v>38</v>
      </c>
      <c r="F469" s="522" t="s">
        <v>232</v>
      </c>
      <c r="G469" s="523" t="s">
        <v>233</v>
      </c>
      <c r="H469" s="519" t="s">
        <v>230</v>
      </c>
      <c r="I469" s="520" t="s">
        <v>234</v>
      </c>
      <c r="J469" s="524" t="s">
        <v>235</v>
      </c>
      <c r="K469" s="525"/>
    </row>
    <row r="470" spans="1:11" ht="14.25" thickBot="1">
      <c r="A470" s="213" t="s">
        <v>55</v>
      </c>
      <c r="B470" s="526"/>
      <c r="C470" s="527"/>
      <c r="D470" s="528"/>
      <c r="E470" s="527">
        <f>F470+G470</f>
        <v>0</v>
      </c>
      <c r="F470" s="526"/>
      <c r="G470" s="527"/>
      <c r="H470" s="526"/>
      <c r="I470" s="529"/>
      <c r="J470" s="530"/>
      <c r="K470" s="435">
        <f>SUM(B470:E470)+SUM(H470:J470)</f>
        <v>0</v>
      </c>
    </row>
    <row r="471" spans="1:11" ht="14.25" thickBot="1">
      <c r="A471" s="531" t="s">
        <v>26</v>
      </c>
      <c r="B471" s="532">
        <f t="shared" ref="B471:K471" si="13">SUM(B472:B474)</f>
        <v>0</v>
      </c>
      <c r="C471" s="533">
        <f t="shared" si="13"/>
        <v>0</v>
      </c>
      <c r="D471" s="534">
        <f t="shared" si="13"/>
        <v>0</v>
      </c>
      <c r="E471" s="532">
        <f t="shared" si="13"/>
        <v>0</v>
      </c>
      <c r="F471" s="532">
        <f t="shared" si="13"/>
        <v>0</v>
      </c>
      <c r="G471" s="532">
        <f t="shared" si="13"/>
        <v>0</v>
      </c>
      <c r="H471" s="532">
        <f t="shared" si="13"/>
        <v>0</v>
      </c>
      <c r="I471" s="532">
        <f t="shared" si="13"/>
        <v>0</v>
      </c>
      <c r="J471" s="532">
        <f t="shared" si="13"/>
        <v>0</v>
      </c>
      <c r="K471" s="532">
        <f t="shared" si="13"/>
        <v>0</v>
      </c>
    </row>
    <row r="472" spans="1:11">
      <c r="A472" s="535" t="s">
        <v>236</v>
      </c>
      <c r="B472" s="536"/>
      <c r="C472" s="537"/>
      <c r="D472" s="538"/>
      <c r="E472" s="539">
        <f>F472+G472</f>
        <v>0</v>
      </c>
      <c r="F472" s="536"/>
      <c r="G472" s="539"/>
      <c r="H472" s="536"/>
      <c r="I472" s="540"/>
      <c r="J472" s="541"/>
      <c r="K472" s="542">
        <f>SUM(B472:E472)+SUM(H472:J472)</f>
        <v>0</v>
      </c>
    </row>
    <row r="473" spans="1:11">
      <c r="A473" s="543" t="s">
        <v>237</v>
      </c>
      <c r="B473" s="544"/>
      <c r="C473" s="545"/>
      <c r="D473" s="546"/>
      <c r="E473" s="545">
        <f>F473+G473</f>
        <v>0</v>
      </c>
      <c r="F473" s="544"/>
      <c r="G473" s="545"/>
      <c r="H473" s="544"/>
      <c r="I473" s="547"/>
      <c r="J473" s="548"/>
      <c r="K473" s="549">
        <f>SUM(B473:E473)+SUM(H473:J473)</f>
        <v>0</v>
      </c>
    </row>
    <row r="474" spans="1:11" ht="14.25" thickBot="1">
      <c r="A474" s="550" t="s">
        <v>238</v>
      </c>
      <c r="B474" s="544"/>
      <c r="C474" s="545"/>
      <c r="D474" s="546"/>
      <c r="E474" s="545">
        <f>F474+G474</f>
        <v>0</v>
      </c>
      <c r="F474" s="544"/>
      <c r="G474" s="545"/>
      <c r="H474" s="544"/>
      <c r="I474" s="547"/>
      <c r="J474" s="548"/>
      <c r="K474" s="551">
        <f>SUM(B474:E474)+SUM(H474:J474)</f>
        <v>0</v>
      </c>
    </row>
    <row r="475" spans="1:11" ht="14.25" thickBot="1">
      <c r="A475" s="531" t="s">
        <v>27</v>
      </c>
      <c r="B475" s="526">
        <f t="shared" ref="B475:K475" si="14">SUM(B476:B480)</f>
        <v>0</v>
      </c>
      <c r="C475" s="527">
        <f t="shared" si="14"/>
        <v>0</v>
      </c>
      <c r="D475" s="529">
        <f t="shared" si="14"/>
        <v>0</v>
      </c>
      <c r="E475" s="526">
        <f t="shared" si="14"/>
        <v>0</v>
      </c>
      <c r="F475" s="526">
        <f t="shared" si="14"/>
        <v>0</v>
      </c>
      <c r="G475" s="526">
        <f t="shared" si="14"/>
        <v>0</v>
      </c>
      <c r="H475" s="526">
        <f t="shared" si="14"/>
        <v>0</v>
      </c>
      <c r="I475" s="526">
        <f t="shared" si="14"/>
        <v>0</v>
      </c>
      <c r="J475" s="526">
        <f t="shared" si="14"/>
        <v>0</v>
      </c>
      <c r="K475" s="526">
        <f t="shared" si="14"/>
        <v>0</v>
      </c>
    </row>
    <row r="476" spans="1:11" ht="29.25" customHeight="1">
      <c r="A476" s="552" t="s">
        <v>239</v>
      </c>
      <c r="B476" s="536"/>
      <c r="C476" s="537"/>
      <c r="D476" s="538"/>
      <c r="E476" s="539">
        <f>F476+G476</f>
        <v>0</v>
      </c>
      <c r="F476" s="536"/>
      <c r="G476" s="539"/>
      <c r="H476" s="536"/>
      <c r="I476" s="540"/>
      <c r="J476" s="541"/>
      <c r="K476" s="542">
        <f>SUM(B476:E476)+SUM(H476:J476)</f>
        <v>0</v>
      </c>
    </row>
    <row r="477" spans="1:11" ht="13.5" customHeight="1">
      <c r="A477" s="553" t="s">
        <v>240</v>
      </c>
      <c r="B477" s="544"/>
      <c r="C477" s="545"/>
      <c r="D477" s="546"/>
      <c r="E477" s="545">
        <f>F477+G477</f>
        <v>0</v>
      </c>
      <c r="F477" s="544"/>
      <c r="G477" s="545"/>
      <c r="H477" s="544"/>
      <c r="I477" s="547"/>
      <c r="J477" s="548"/>
      <c r="K477" s="549">
        <f>SUM(B477:E477)+SUM(H477:J477)</f>
        <v>0</v>
      </c>
    </row>
    <row r="478" spans="1:11">
      <c r="A478" s="553" t="s">
        <v>241</v>
      </c>
      <c r="B478" s="544"/>
      <c r="C478" s="545"/>
      <c r="D478" s="546"/>
      <c r="E478" s="545">
        <f>F478+G478</f>
        <v>0</v>
      </c>
      <c r="F478" s="544"/>
      <c r="G478" s="545"/>
      <c r="H478" s="544"/>
      <c r="I478" s="547"/>
      <c r="J478" s="548"/>
      <c r="K478" s="549">
        <f>SUM(B478:E478)+SUM(H478:J478)</f>
        <v>0</v>
      </c>
    </row>
    <row r="479" spans="1:11">
      <c r="A479" s="553" t="s">
        <v>242</v>
      </c>
      <c r="B479" s="544"/>
      <c r="C479" s="545"/>
      <c r="D479" s="546"/>
      <c r="E479" s="545">
        <f>F479+G479</f>
        <v>0</v>
      </c>
      <c r="F479" s="544"/>
      <c r="G479" s="545"/>
      <c r="H479" s="544"/>
      <c r="I479" s="547"/>
      <c r="J479" s="548"/>
      <c r="K479" s="549">
        <f>SUM(B479:E479)+SUM(H479:J479)</f>
        <v>0</v>
      </c>
    </row>
    <row r="480" spans="1:11" ht="25.5" customHeight="1" thickBot="1">
      <c r="A480" s="554" t="s">
        <v>243</v>
      </c>
      <c r="B480" s="544"/>
      <c r="C480" s="545"/>
      <c r="D480" s="546"/>
      <c r="E480" s="545">
        <f>F480+G480</f>
        <v>0</v>
      </c>
      <c r="F480" s="544"/>
      <c r="G480" s="545"/>
      <c r="H480" s="544"/>
      <c r="I480" s="547"/>
      <c r="J480" s="548"/>
      <c r="K480" s="551">
        <f>SUM(B480:E480)+SUM(H480:J480)</f>
        <v>0</v>
      </c>
    </row>
    <row r="481" spans="1:11" ht="19.5" customHeight="1" thickBot="1">
      <c r="A481" s="555" t="s">
        <v>56</v>
      </c>
      <c r="B481" s="556">
        <f t="shared" ref="B481:K481" si="15">B470+B471-B475</f>
        <v>0</v>
      </c>
      <c r="C481" s="556">
        <f t="shared" si="15"/>
        <v>0</v>
      </c>
      <c r="D481" s="556">
        <f t="shared" si="15"/>
        <v>0</v>
      </c>
      <c r="E481" s="556">
        <f t="shared" si="15"/>
        <v>0</v>
      </c>
      <c r="F481" s="556">
        <f t="shared" si="15"/>
        <v>0</v>
      </c>
      <c r="G481" s="556">
        <f t="shared" si="15"/>
        <v>0</v>
      </c>
      <c r="H481" s="556">
        <f t="shared" si="15"/>
        <v>0</v>
      </c>
      <c r="I481" s="556">
        <f t="shared" si="15"/>
        <v>0</v>
      </c>
      <c r="J481" s="556">
        <f t="shared" si="15"/>
        <v>0</v>
      </c>
      <c r="K481" s="556">
        <f t="shared" si="15"/>
        <v>0</v>
      </c>
    </row>
    <row r="482" spans="1:11" s="558" customFormat="1" ht="19.5" customHeight="1">
      <c r="A482" s="557"/>
      <c r="B482" s="337"/>
      <c r="C482" s="337"/>
      <c r="D482" s="337"/>
      <c r="E482" s="337"/>
      <c r="F482" s="337"/>
      <c r="G482" s="337"/>
      <c r="H482" s="337"/>
      <c r="I482" s="337"/>
      <c r="J482" s="337"/>
      <c r="K482" s="337"/>
    </row>
    <row r="484" spans="1:11">
      <c r="A484" s="201" t="s">
        <v>244</v>
      </c>
      <c r="B484" s="559"/>
      <c r="C484" s="559"/>
    </row>
    <row r="485" spans="1:11" ht="15" thickBot="1">
      <c r="A485" s="560"/>
      <c r="B485" s="561"/>
      <c r="C485" s="561"/>
      <c r="E485" s="562"/>
      <c r="F485" s="562"/>
      <c r="G485" s="562"/>
      <c r="H485" s="562"/>
      <c r="I485" s="562"/>
    </row>
    <row r="486" spans="1:11" ht="32.25" thickBot="1">
      <c r="A486" s="563" t="s">
        <v>106</v>
      </c>
      <c r="B486" s="564"/>
      <c r="C486" s="565" t="s">
        <v>55</v>
      </c>
      <c r="D486" s="566" t="s">
        <v>111</v>
      </c>
      <c r="E486" s="397"/>
      <c r="F486" s="397"/>
      <c r="G486" s="397"/>
      <c r="H486" s="397"/>
      <c r="I486" s="397"/>
    </row>
    <row r="487" spans="1:11">
      <c r="A487" s="567" t="s">
        <v>245</v>
      </c>
      <c r="B487" s="568"/>
      <c r="C487" s="569"/>
      <c r="D487" s="569"/>
      <c r="E487" s="570"/>
      <c r="F487" s="570"/>
      <c r="G487" s="570"/>
      <c r="H487" s="570"/>
      <c r="I487" s="570"/>
    </row>
    <row r="488" spans="1:11">
      <c r="A488" s="571" t="s">
        <v>246</v>
      </c>
      <c r="B488" s="572"/>
      <c r="C488" s="573">
        <v>0</v>
      </c>
      <c r="D488" s="573">
        <v>0</v>
      </c>
      <c r="E488" s="574"/>
      <c r="F488" s="574"/>
      <c r="G488" s="574"/>
      <c r="H488" s="574"/>
      <c r="I488" s="574"/>
    </row>
    <row r="489" spans="1:11">
      <c r="A489" s="571" t="s">
        <v>247</v>
      </c>
      <c r="B489" s="572"/>
      <c r="C489" s="573">
        <v>0</v>
      </c>
      <c r="D489" s="573">
        <v>0</v>
      </c>
      <c r="E489" s="575"/>
      <c r="F489" s="575"/>
      <c r="G489" s="575"/>
      <c r="H489" s="575"/>
      <c r="I489" s="575"/>
    </row>
    <row r="490" spans="1:11">
      <c r="A490" s="576" t="s">
        <v>248</v>
      </c>
      <c r="B490" s="577"/>
      <c r="C490" s="578">
        <f>C491+C494+C495+C496+C497</f>
        <v>540</v>
      </c>
      <c r="D490" s="578">
        <f>D491+D494+D495+D496+D497</f>
        <v>2974</v>
      </c>
    </row>
    <row r="491" spans="1:11">
      <c r="A491" s="579" t="s">
        <v>249</v>
      </c>
      <c r="B491" s="580"/>
      <c r="C491" s="581">
        <f>C492-C493</f>
        <v>0</v>
      </c>
      <c r="D491" s="581">
        <f>D492-D493</f>
        <v>0</v>
      </c>
    </row>
    <row r="492" spans="1:11">
      <c r="A492" s="582" t="s">
        <v>250</v>
      </c>
      <c r="B492" s="583"/>
      <c r="C492" s="584"/>
      <c r="D492" s="584"/>
    </row>
    <row r="493" spans="1:11" ht="25.5" customHeight="1">
      <c r="A493" s="582" t="s">
        <v>251</v>
      </c>
      <c r="B493" s="583"/>
      <c r="C493" s="584"/>
      <c r="D493" s="584"/>
    </row>
    <row r="494" spans="1:11">
      <c r="A494" s="585" t="s">
        <v>252</v>
      </c>
      <c r="B494" s="586"/>
      <c r="C494" s="349"/>
      <c r="D494" s="349"/>
    </row>
    <row r="495" spans="1:11">
      <c r="A495" s="585" t="s">
        <v>253</v>
      </c>
      <c r="B495" s="586"/>
      <c r="C495" s="349"/>
      <c r="D495" s="349"/>
    </row>
    <row r="496" spans="1:11">
      <c r="A496" s="585" t="s">
        <v>254</v>
      </c>
      <c r="B496" s="586"/>
      <c r="C496" s="349"/>
      <c r="D496" s="349"/>
    </row>
    <row r="497" spans="1:5">
      <c r="A497" s="585" t="s">
        <v>17</v>
      </c>
      <c r="B497" s="586"/>
      <c r="C497" s="349">
        <v>540</v>
      </c>
      <c r="D497" s="349">
        <v>2974</v>
      </c>
    </row>
    <row r="498" spans="1:5" ht="24.75" customHeight="1" thickBot="1">
      <c r="A498" s="587" t="s">
        <v>255</v>
      </c>
      <c r="B498" s="588"/>
      <c r="C498" s="573"/>
      <c r="D498" s="573"/>
    </row>
    <row r="499" spans="1:5" ht="16.5" thickBot="1">
      <c r="A499" s="589" t="s">
        <v>102</v>
      </c>
      <c r="B499" s="590"/>
      <c r="C499" s="355">
        <f>SUM(C487+C488+C489+C490+C498)</f>
        <v>540</v>
      </c>
      <c r="D499" s="355">
        <f>SUM(D487+D488+D489+D490+D498)</f>
        <v>2974</v>
      </c>
    </row>
    <row r="502" spans="1:5" ht="15">
      <c r="A502" s="591" t="s">
        <v>256</v>
      </c>
      <c r="B502" s="592"/>
      <c r="C502" s="592"/>
      <c r="D502" s="139"/>
      <c r="E502" s="139"/>
    </row>
    <row r="503" spans="1:5" ht="15" thickBot="1">
      <c r="A503" s="562"/>
      <c r="B503" s="562"/>
      <c r="C503" s="562"/>
      <c r="D503" s="562"/>
    </row>
    <row r="504" spans="1:5" ht="33.75" customHeight="1">
      <c r="A504" s="593"/>
      <c r="B504" s="594" t="s">
        <v>257</v>
      </c>
      <c r="C504" s="594"/>
      <c r="D504" s="594"/>
      <c r="E504" s="595"/>
    </row>
    <row r="505" spans="1:5">
      <c r="A505" s="596" t="s">
        <v>258</v>
      </c>
      <c r="B505" s="148" t="s">
        <v>259</v>
      </c>
      <c r="C505" s="597" t="s">
        <v>260</v>
      </c>
      <c r="D505" s="597"/>
      <c r="E505" s="598"/>
    </row>
    <row r="506" spans="1:5" ht="14.25" thickBot="1">
      <c r="A506" s="599"/>
      <c r="B506" s="600"/>
      <c r="C506" s="600" t="s">
        <v>261</v>
      </c>
      <c r="D506" s="600" t="s">
        <v>262</v>
      </c>
      <c r="E506" s="601" t="s">
        <v>263</v>
      </c>
    </row>
    <row r="507" spans="1:5">
      <c r="A507" s="602" t="s">
        <v>264</v>
      </c>
      <c r="B507" s="603"/>
      <c r="C507" s="603"/>
      <c r="D507" s="603"/>
      <c r="E507" s="603"/>
    </row>
    <row r="508" spans="1:5" ht="14.25" thickBot="1">
      <c r="A508" s="604" t="s">
        <v>91</v>
      </c>
      <c r="B508" s="605">
        <f>B507</f>
        <v>0</v>
      </c>
      <c r="C508" s="605">
        <f>C507</f>
        <v>0</v>
      </c>
      <c r="D508" s="605">
        <f>D507</f>
        <v>0</v>
      </c>
      <c r="E508" s="606">
        <f>E507</f>
        <v>0</v>
      </c>
    </row>
    <row r="511" spans="1:5" ht="29.25" customHeight="1">
      <c r="A511" s="591" t="s">
        <v>265</v>
      </c>
      <c r="B511" s="592"/>
      <c r="C511" s="592"/>
      <c r="D511" s="607"/>
      <c r="E511" s="607"/>
    </row>
    <row r="512" spans="1:5" ht="15.75" thickBot="1">
      <c r="A512" s="338"/>
      <c r="B512" s="338"/>
      <c r="C512" s="338"/>
    </row>
    <row r="513" spans="1:4" ht="14.25" thickBot="1">
      <c r="A513" s="206" t="s">
        <v>266</v>
      </c>
      <c r="B513" s="239"/>
      <c r="C513" s="382" t="s">
        <v>267</v>
      </c>
    </row>
    <row r="514" spans="1:4">
      <c r="A514" s="608"/>
      <c r="B514" s="609"/>
      <c r="C514" s="610"/>
    </row>
    <row r="515" spans="1:4" ht="51" customHeight="1">
      <c r="A515" s="611" t="s">
        <v>268</v>
      </c>
      <c r="B515" s="612"/>
      <c r="C515" s="613"/>
    </row>
    <row r="516" spans="1:4" ht="14.25" thickBot="1">
      <c r="A516" s="614"/>
      <c r="B516" s="615"/>
      <c r="C516" s="610"/>
    </row>
    <row r="517" spans="1:4" ht="14.25" thickBot="1">
      <c r="A517" s="616" t="s">
        <v>142</v>
      </c>
      <c r="B517" s="617"/>
      <c r="C517" s="618">
        <f>C515</f>
        <v>0</v>
      </c>
    </row>
    <row r="519" spans="1:4" ht="14.25">
      <c r="A519" s="562" t="s">
        <v>269</v>
      </c>
      <c r="B519" s="562"/>
      <c r="C519" s="562"/>
      <c r="D519" s="562"/>
    </row>
    <row r="520" spans="1:4" ht="14.25" thickBot="1">
      <c r="A520" s="397"/>
      <c r="B520" s="397"/>
      <c r="C520" s="397"/>
      <c r="D520" s="397"/>
    </row>
    <row r="521" spans="1:4" ht="14.25" thickBot="1">
      <c r="A521" s="619" t="s">
        <v>270</v>
      </c>
      <c r="B521" s="620"/>
      <c r="C521" s="620"/>
      <c r="D521" s="621"/>
    </row>
    <row r="522" spans="1:4" ht="14.25" thickBot="1">
      <c r="A522" s="622" t="s">
        <v>55</v>
      </c>
      <c r="B522" s="623"/>
      <c r="C522" s="624" t="s">
        <v>271</v>
      </c>
      <c r="D522" s="625"/>
    </row>
    <row r="523" spans="1:4" ht="14.25" thickBot="1">
      <c r="A523" s="626"/>
      <c r="B523" s="627"/>
      <c r="C523" s="627"/>
      <c r="D523" s="628"/>
    </row>
    <row r="526" spans="1:4" ht="14.25">
      <c r="A526" s="591" t="s">
        <v>272</v>
      </c>
      <c r="B526" s="591"/>
      <c r="C526" s="591"/>
      <c r="D526" s="202"/>
    </row>
    <row r="527" spans="1:4" ht="14.25" customHeight="1">
      <c r="A527" s="629" t="s">
        <v>273</v>
      </c>
      <c r="B527" s="629"/>
      <c r="C527" s="629"/>
    </row>
    <row r="528" spans="1:4" ht="14.25" thickBot="1">
      <c r="A528" s="630"/>
      <c r="B528" s="631"/>
      <c r="C528" s="631"/>
    </row>
    <row r="529" spans="1:4" ht="16.5" thickBot="1">
      <c r="A529" s="632" t="s">
        <v>54</v>
      </c>
      <c r="B529" s="633"/>
      <c r="C529" s="382" t="s">
        <v>274</v>
      </c>
      <c r="D529" s="382" t="s">
        <v>275</v>
      </c>
    </row>
    <row r="530" spans="1:4">
      <c r="A530" s="634" t="s">
        <v>276</v>
      </c>
      <c r="B530" s="635"/>
      <c r="C530" s="636"/>
      <c r="D530" s="637"/>
    </row>
    <row r="531" spans="1:4">
      <c r="A531" s="638" t="s">
        <v>277</v>
      </c>
      <c r="B531" s="639"/>
      <c r="C531" s="640"/>
      <c r="D531" s="641"/>
    </row>
    <row r="532" spans="1:4">
      <c r="A532" s="642" t="s">
        <v>278</v>
      </c>
      <c r="B532" s="643"/>
      <c r="C532" s="644"/>
      <c r="D532" s="645"/>
    </row>
    <row r="533" spans="1:4">
      <c r="A533" s="646" t="s">
        <v>279</v>
      </c>
      <c r="B533" s="647"/>
      <c r="C533" s="640"/>
      <c r="D533" s="641"/>
    </row>
    <row r="534" spans="1:4" ht="13.5" customHeight="1" thickBot="1">
      <c r="A534" s="648" t="s">
        <v>280</v>
      </c>
      <c r="B534" s="649"/>
      <c r="C534" s="650"/>
      <c r="D534" s="651"/>
    </row>
    <row r="540" spans="1:4" ht="14.25">
      <c r="A540" s="652" t="s">
        <v>281</v>
      </c>
      <c r="B540" s="652"/>
      <c r="C540" s="652"/>
    </row>
    <row r="541" spans="1:4" ht="14.25" thickBot="1">
      <c r="A541" s="653"/>
      <c r="B541" s="300"/>
      <c r="C541" s="300"/>
    </row>
    <row r="542" spans="1:4" ht="26.25" thickBot="1">
      <c r="A542" s="654"/>
      <c r="B542" s="655" t="s">
        <v>282</v>
      </c>
      <c r="C542" s="341" t="s">
        <v>283</v>
      </c>
    </row>
    <row r="543" spans="1:4" ht="14.25" thickBot="1">
      <c r="A543" s="656" t="s">
        <v>284</v>
      </c>
      <c r="B543" s="657">
        <f>B544+B549</f>
        <v>0</v>
      </c>
      <c r="C543" s="657">
        <f>C544+C549</f>
        <v>84254.36</v>
      </c>
    </row>
    <row r="544" spans="1:4">
      <c r="A544" s="658" t="s">
        <v>285</v>
      </c>
      <c r="B544" s="659">
        <f>SUM(B546:B548)</f>
        <v>0</v>
      </c>
      <c r="C544" s="659">
        <f>SUM(C546:C548)</f>
        <v>84254.36</v>
      </c>
    </row>
    <row r="545" spans="1:3">
      <c r="A545" s="660" t="s">
        <v>58</v>
      </c>
      <c r="B545" s="661"/>
      <c r="C545" s="662"/>
    </row>
    <row r="546" spans="1:3" ht="38.25">
      <c r="A546" s="554" t="s">
        <v>286</v>
      </c>
      <c r="B546" s="661"/>
      <c r="C546" s="662">
        <v>84254.36</v>
      </c>
    </row>
    <row r="547" spans="1:3">
      <c r="A547" s="660"/>
      <c r="B547" s="661"/>
      <c r="C547" s="662"/>
    </row>
    <row r="548" spans="1:3" ht="14.25" thickBot="1">
      <c r="A548" s="663"/>
      <c r="B548" s="664"/>
      <c r="C548" s="665"/>
    </row>
    <row r="549" spans="1:3">
      <c r="A549" s="658" t="s">
        <v>287</v>
      </c>
      <c r="B549" s="659">
        <f>SUM(B551:B551)</f>
        <v>0</v>
      </c>
      <c r="C549" s="659">
        <f>SUM(C551:C551)</f>
        <v>0</v>
      </c>
    </row>
    <row r="550" spans="1:3">
      <c r="A550" s="660" t="s">
        <v>58</v>
      </c>
      <c r="B550" s="666"/>
      <c r="C550" s="667"/>
    </row>
    <row r="551" spans="1:3" ht="14.25" thickBot="1">
      <c r="A551" s="668"/>
      <c r="B551" s="664"/>
      <c r="C551" s="665"/>
    </row>
    <row r="552" spans="1:3" ht="14.25" thickBot="1">
      <c r="A552" s="656" t="s">
        <v>288</v>
      </c>
      <c r="B552" s="657">
        <f>B553+B558</f>
        <v>0</v>
      </c>
      <c r="C552" s="657">
        <f>C553+C558</f>
        <v>3441</v>
      </c>
    </row>
    <row r="553" spans="1:3">
      <c r="A553" s="669" t="s">
        <v>285</v>
      </c>
      <c r="B553" s="666">
        <f>SUM(B555:B557)</f>
        <v>0</v>
      </c>
      <c r="C553" s="666">
        <f>SUM(C555:C557)</f>
        <v>3441</v>
      </c>
    </row>
    <row r="554" spans="1:3">
      <c r="A554" s="670" t="s">
        <v>58</v>
      </c>
      <c r="B554" s="661"/>
      <c r="C554" s="662"/>
    </row>
    <row r="555" spans="1:3" ht="51">
      <c r="A555" s="671" t="s">
        <v>289</v>
      </c>
      <c r="B555" s="661">
        <v>0</v>
      </c>
      <c r="C555" s="662">
        <v>3441</v>
      </c>
    </row>
    <row r="556" spans="1:3">
      <c r="A556" s="670"/>
      <c r="B556" s="661">
        <v>0</v>
      </c>
      <c r="C556" s="662"/>
    </row>
    <row r="557" spans="1:3" ht="14.25" thickBot="1">
      <c r="A557" s="668"/>
      <c r="B557" s="664"/>
      <c r="C557" s="665"/>
    </row>
    <row r="558" spans="1:3">
      <c r="A558" s="672" t="s">
        <v>287</v>
      </c>
      <c r="B558" s="673">
        <f>SUM(B559:B561)</f>
        <v>0</v>
      </c>
      <c r="C558" s="673">
        <f>SUM(C559:C561)</f>
        <v>0</v>
      </c>
    </row>
    <row r="559" spans="1:3">
      <c r="A559" s="674"/>
      <c r="B559" s="661"/>
      <c r="C559" s="661"/>
    </row>
    <row r="560" spans="1:3">
      <c r="A560" s="674"/>
      <c r="B560" s="661"/>
      <c r="C560" s="661"/>
    </row>
    <row r="561" spans="1:9" ht="15.75" thickBot="1">
      <c r="A561" s="675"/>
      <c r="B561" s="676"/>
      <c r="C561" s="676"/>
    </row>
    <row r="562" spans="1:9" ht="14.25">
      <c r="A562" s="652"/>
      <c r="B562" s="652"/>
      <c r="C562" s="652"/>
    </row>
    <row r="563" spans="1:9" ht="14.25">
      <c r="A563" s="652"/>
      <c r="B563" s="652"/>
      <c r="C563" s="652"/>
    </row>
    <row r="564" spans="1:9" ht="14.25">
      <c r="A564" s="652"/>
      <c r="B564" s="652"/>
      <c r="C564" s="652"/>
    </row>
    <row r="565" spans="1:9" ht="14.25">
      <c r="A565" s="652"/>
      <c r="B565" s="652"/>
      <c r="C565" s="652"/>
    </row>
    <row r="566" spans="1:9" ht="14.25">
      <c r="A566" s="652"/>
      <c r="B566" s="652"/>
      <c r="C566" s="652"/>
    </row>
    <row r="567" spans="1:9" ht="14.25">
      <c r="A567" s="652"/>
      <c r="B567" s="652"/>
      <c r="C567" s="652"/>
    </row>
    <row r="568" spans="1:9" ht="43.5" customHeight="1">
      <c r="A568" s="201" t="s">
        <v>290</v>
      </c>
      <c r="B568" s="201"/>
      <c r="C568" s="201"/>
      <c r="D568" s="201"/>
      <c r="E568" s="202"/>
      <c r="F568" s="202"/>
      <c r="G568" s="202"/>
      <c r="H568" s="202"/>
      <c r="I568" s="202"/>
    </row>
    <row r="569" spans="1:9" ht="15" thickBot="1">
      <c r="A569" s="677"/>
      <c r="B569" s="677"/>
      <c r="C569" s="677"/>
      <c r="D569" s="677"/>
      <c r="E569" s="37"/>
      <c r="F569" s="37"/>
      <c r="G569" s="37"/>
      <c r="H569" s="37"/>
      <c r="I569" s="37"/>
    </row>
    <row r="570" spans="1:9" ht="55.5" customHeight="1" thickBot="1">
      <c r="A570" s="369" t="s">
        <v>291</v>
      </c>
      <c r="B570" s="678"/>
      <c r="C570" s="679"/>
      <c r="D570" s="380"/>
    </row>
    <row r="571" spans="1:9" ht="24.75" customHeight="1" thickBot="1">
      <c r="A571" s="680" t="s">
        <v>55</v>
      </c>
      <c r="B571" s="681"/>
      <c r="C571" s="682" t="s">
        <v>56</v>
      </c>
      <c r="D571" s="683"/>
    </row>
    <row r="572" spans="1:9" ht="20.25" customHeight="1" thickBot="1">
      <c r="A572" s="684"/>
      <c r="B572" s="685"/>
      <c r="C572" s="686"/>
      <c r="D572" s="687"/>
    </row>
    <row r="573" spans="1:9" ht="20.25" customHeight="1">
      <c r="A573" s="688"/>
      <c r="B573" s="688"/>
      <c r="C573" s="688"/>
      <c r="D573" s="688"/>
    </row>
    <row r="574" spans="1:9" ht="20.25" customHeight="1">
      <c r="A574" s="688"/>
      <c r="B574" s="688"/>
      <c r="C574" s="688"/>
      <c r="D574" s="688"/>
    </row>
    <row r="575" spans="1:9" ht="20.25" customHeight="1">
      <c r="A575" s="688"/>
      <c r="B575" s="688"/>
      <c r="C575" s="688"/>
      <c r="D575" s="688"/>
    </row>
    <row r="576" spans="1:9" ht="20.25" customHeight="1">
      <c r="A576" s="688"/>
      <c r="B576" s="688"/>
      <c r="C576" s="688"/>
      <c r="D576" s="688"/>
    </row>
    <row r="577" spans="1:4" ht="20.25" customHeight="1">
      <c r="A577" s="688"/>
      <c r="B577" s="688"/>
      <c r="C577" s="688"/>
      <c r="D577" s="688"/>
    </row>
    <row r="578" spans="1:4" ht="20.25" customHeight="1">
      <c r="A578" s="688"/>
      <c r="B578" s="688"/>
      <c r="C578" s="688"/>
      <c r="D578" s="688"/>
    </row>
    <row r="579" spans="1:4" ht="20.25" customHeight="1">
      <c r="A579" s="688"/>
      <c r="B579" s="688"/>
      <c r="C579" s="688"/>
      <c r="D579" s="688"/>
    </row>
    <row r="580" spans="1:4" ht="20.25" customHeight="1">
      <c r="A580" s="688"/>
      <c r="B580" s="688"/>
      <c r="C580" s="688"/>
      <c r="D580" s="688"/>
    </row>
    <row r="581" spans="1:4" ht="20.25" customHeight="1">
      <c r="A581" s="688"/>
      <c r="B581" s="688"/>
      <c r="C581" s="688"/>
      <c r="D581" s="688"/>
    </row>
    <row r="582" spans="1:4" ht="20.25" customHeight="1">
      <c r="A582" s="688"/>
      <c r="B582" s="688"/>
      <c r="C582" s="688"/>
      <c r="D582" s="688"/>
    </row>
    <row r="583" spans="1:4" ht="20.25" customHeight="1">
      <c r="A583" s="688"/>
      <c r="B583" s="688"/>
      <c r="C583" s="688"/>
      <c r="D583" s="688"/>
    </row>
    <row r="584" spans="1:4" ht="20.25" customHeight="1">
      <c r="A584" s="688"/>
      <c r="B584" s="688"/>
      <c r="C584" s="688"/>
      <c r="D584" s="688"/>
    </row>
    <row r="585" spans="1:4" ht="20.25" customHeight="1">
      <c r="A585" s="688"/>
      <c r="B585" s="688"/>
      <c r="C585" s="688"/>
      <c r="D585" s="688"/>
    </row>
    <row r="586" spans="1:4" ht="20.25" customHeight="1">
      <c r="A586" s="688"/>
      <c r="B586" s="688"/>
      <c r="C586" s="688"/>
      <c r="D586" s="688"/>
    </row>
    <row r="587" spans="1:4" ht="20.25" customHeight="1">
      <c r="A587" s="688"/>
      <c r="B587" s="688"/>
      <c r="C587" s="688"/>
      <c r="D587" s="688"/>
    </row>
    <row r="588" spans="1:4" ht="20.25" customHeight="1">
      <c r="A588" s="688"/>
      <c r="B588" s="688"/>
      <c r="C588" s="688"/>
      <c r="D588" s="688"/>
    </row>
    <row r="589" spans="1:4" ht="20.25" customHeight="1">
      <c r="A589" s="688"/>
      <c r="B589" s="688"/>
      <c r="C589" s="688"/>
      <c r="D589" s="688"/>
    </row>
    <row r="590" spans="1:4" ht="20.25" customHeight="1">
      <c r="A590" s="688"/>
      <c r="B590" s="688"/>
      <c r="C590" s="688"/>
      <c r="D590" s="688"/>
    </row>
    <row r="591" spans="1:4" ht="20.25" customHeight="1">
      <c r="A591" s="688"/>
      <c r="B591" s="688"/>
      <c r="C591" s="688"/>
      <c r="D591" s="688"/>
    </row>
    <row r="592" spans="1:4" ht="20.25" customHeight="1">
      <c r="A592" s="688"/>
      <c r="B592" s="688"/>
      <c r="C592" s="688"/>
      <c r="D592" s="688"/>
    </row>
    <row r="593" spans="1:7" ht="20.25" customHeight="1">
      <c r="A593" s="688"/>
      <c r="B593" s="688"/>
      <c r="C593" s="688"/>
      <c r="D593" s="688"/>
    </row>
    <row r="594" spans="1:7" ht="20.25" customHeight="1">
      <c r="A594" s="688"/>
      <c r="B594" s="688"/>
      <c r="C594" s="688"/>
      <c r="D594" s="688"/>
    </row>
    <row r="595" spans="1:7" ht="20.25" customHeight="1">
      <c r="A595" s="688"/>
      <c r="B595" s="688"/>
      <c r="C595" s="688"/>
      <c r="D595" s="688"/>
    </row>
    <row r="596" spans="1:7" ht="20.25" customHeight="1">
      <c r="A596" s="688"/>
      <c r="B596" s="688"/>
      <c r="C596" s="688"/>
      <c r="D596" s="688"/>
    </row>
    <row r="597" spans="1:7" ht="14.25">
      <c r="A597" s="652" t="s">
        <v>292</v>
      </c>
      <c r="B597" s="652"/>
      <c r="C597" s="652"/>
    </row>
    <row r="598" spans="1:7" ht="14.25">
      <c r="A598" s="297" t="s">
        <v>293</v>
      </c>
      <c r="B598" s="297"/>
      <c r="C598" s="297"/>
    </row>
    <row r="599" spans="1:7" ht="15" thickBot="1">
      <c r="A599" s="652"/>
      <c r="B599" s="652"/>
      <c r="C599" s="652"/>
    </row>
    <row r="600" spans="1:7" ht="24.75" thickBot="1">
      <c r="A600" s="689" t="s">
        <v>294</v>
      </c>
      <c r="B600" s="690"/>
      <c r="C600" s="690"/>
      <c r="D600" s="691"/>
      <c r="E600" s="692" t="s">
        <v>282</v>
      </c>
      <c r="F600" s="693" t="s">
        <v>283</v>
      </c>
      <c r="G600" s="694"/>
    </row>
    <row r="601" spans="1:7" ht="14.25" customHeight="1" thickBot="1">
      <c r="A601" s="695" t="s">
        <v>295</v>
      </c>
      <c r="B601" s="696"/>
      <c r="C601" s="696"/>
      <c r="D601" s="697"/>
      <c r="E601" s="698">
        <f>SUM(E602:E609)</f>
        <v>344550.40000000002</v>
      </c>
      <c r="F601" s="698">
        <f>SUM(F602:F609)</f>
        <v>237408.5</v>
      </c>
      <c r="G601" s="699"/>
    </row>
    <row r="602" spans="1:7">
      <c r="A602" s="700" t="s">
        <v>296</v>
      </c>
      <c r="B602" s="701"/>
      <c r="C602" s="701"/>
      <c r="D602" s="702"/>
      <c r="E602" s="703"/>
      <c r="F602" s="704">
        <v>480</v>
      </c>
      <c r="G602" s="251"/>
    </row>
    <row r="603" spans="1:7">
      <c r="A603" s="705" t="s">
        <v>297</v>
      </c>
      <c r="B603" s="706"/>
      <c r="C603" s="706"/>
      <c r="D603" s="707"/>
      <c r="E603" s="708"/>
      <c r="F603" s="709"/>
      <c r="G603" s="251"/>
    </row>
    <row r="604" spans="1:7">
      <c r="A604" s="705" t="s">
        <v>298</v>
      </c>
      <c r="B604" s="706"/>
      <c r="C604" s="706"/>
      <c r="D604" s="707"/>
      <c r="E604" s="708"/>
      <c r="F604" s="709"/>
      <c r="G604" s="251"/>
    </row>
    <row r="605" spans="1:7">
      <c r="A605" s="710" t="s">
        <v>299</v>
      </c>
      <c r="B605" s="711"/>
      <c r="C605" s="711"/>
      <c r="D605" s="712"/>
      <c r="E605" s="708">
        <v>343828</v>
      </c>
      <c r="F605" s="709">
        <f>725+235899</f>
        <v>236624</v>
      </c>
      <c r="G605" s="251"/>
    </row>
    <row r="606" spans="1:7">
      <c r="A606" s="705" t="s">
        <v>300</v>
      </c>
      <c r="B606" s="706"/>
      <c r="C606" s="706"/>
      <c r="D606" s="707"/>
      <c r="E606" s="708"/>
      <c r="F606" s="709"/>
      <c r="G606" s="251"/>
    </row>
    <row r="607" spans="1:7">
      <c r="A607" s="713" t="s">
        <v>301</v>
      </c>
      <c r="B607" s="714"/>
      <c r="C607" s="714"/>
      <c r="D607" s="715"/>
      <c r="E607" s="708"/>
      <c r="F607" s="709"/>
      <c r="G607" s="251"/>
    </row>
    <row r="608" spans="1:7">
      <c r="A608" s="713" t="s">
        <v>302</v>
      </c>
      <c r="B608" s="714"/>
      <c r="C608" s="714"/>
      <c r="D608" s="715"/>
      <c r="E608" s="708"/>
      <c r="F608" s="709"/>
      <c r="G608" s="251"/>
    </row>
    <row r="609" spans="1:7" ht="14.25" thickBot="1">
      <c r="A609" s="716" t="s">
        <v>303</v>
      </c>
      <c r="B609" s="717"/>
      <c r="C609" s="717"/>
      <c r="D609" s="718"/>
      <c r="E609" s="719">
        <v>722.4</v>
      </c>
      <c r="F609" s="720">
        <v>304.5</v>
      </c>
      <c r="G609" s="251"/>
    </row>
    <row r="610" spans="1:7" ht="14.25" thickBot="1">
      <c r="A610" s="695" t="s">
        <v>304</v>
      </c>
      <c r="B610" s="696"/>
      <c r="C610" s="696"/>
      <c r="D610" s="697"/>
      <c r="E610" s="721">
        <v>-651.51</v>
      </c>
      <c r="F610" s="722">
        <v>1373.01</v>
      </c>
      <c r="G610" s="723"/>
    </row>
    <row r="611" spans="1:7" ht="14.25" thickBot="1">
      <c r="A611" s="724" t="s">
        <v>305</v>
      </c>
      <c r="B611" s="725"/>
      <c r="C611" s="725"/>
      <c r="D611" s="726"/>
      <c r="E611" s="727"/>
      <c r="F611" s="728"/>
      <c r="G611" s="723"/>
    </row>
    <row r="612" spans="1:7" ht="14.25" thickBot="1">
      <c r="A612" s="724" t="s">
        <v>306</v>
      </c>
      <c r="B612" s="725"/>
      <c r="C612" s="725"/>
      <c r="D612" s="726"/>
      <c r="E612" s="721"/>
      <c r="F612" s="722"/>
      <c r="G612" s="723"/>
    </row>
    <row r="613" spans="1:7" ht="14.25" thickBot="1">
      <c r="A613" s="729" t="s">
        <v>307</v>
      </c>
      <c r="B613" s="730"/>
      <c r="C613" s="730"/>
      <c r="D613" s="731"/>
      <c r="E613" s="721"/>
      <c r="F613" s="722"/>
      <c r="G613" s="723"/>
    </row>
    <row r="614" spans="1:7" ht="14.25" thickBot="1">
      <c r="A614" s="729" t="s">
        <v>308</v>
      </c>
      <c r="B614" s="730"/>
      <c r="C614" s="730"/>
      <c r="D614" s="731"/>
      <c r="E614" s="698">
        <f>E615+E623+E626+E629</f>
        <v>0</v>
      </c>
      <c r="F614" s="698">
        <f>SUM(F615+F623+F626+F629)</f>
        <v>0</v>
      </c>
      <c r="G614" s="699"/>
    </row>
    <row r="615" spans="1:7">
      <c r="A615" s="700" t="s">
        <v>309</v>
      </c>
      <c r="B615" s="701"/>
      <c r="C615" s="701"/>
      <c r="D615" s="702"/>
      <c r="E615" s="732">
        <f>SUM(E616:E622)</f>
        <v>0</v>
      </c>
      <c r="F615" s="732">
        <f>SUM(F616:F622)</f>
        <v>0</v>
      </c>
      <c r="G615" s="733"/>
    </row>
    <row r="616" spans="1:7">
      <c r="A616" s="734" t="s">
        <v>310</v>
      </c>
      <c r="B616" s="735"/>
      <c r="C616" s="735"/>
      <c r="D616" s="736"/>
      <c r="E616" s="737"/>
      <c r="F616" s="738"/>
      <c r="G616" s="739"/>
    </row>
    <row r="617" spans="1:7">
      <c r="A617" s="734" t="s">
        <v>311</v>
      </c>
      <c r="B617" s="735"/>
      <c r="C617" s="735"/>
      <c r="D617" s="736"/>
      <c r="E617" s="737"/>
      <c r="F617" s="738"/>
      <c r="G617" s="739"/>
    </row>
    <row r="618" spans="1:7">
      <c r="A618" s="734" t="s">
        <v>312</v>
      </c>
      <c r="B618" s="735"/>
      <c r="C618" s="735"/>
      <c r="D618" s="736"/>
      <c r="E618" s="737"/>
      <c r="F618" s="738"/>
      <c r="G618" s="739"/>
    </row>
    <row r="619" spans="1:7">
      <c r="A619" s="734" t="s">
        <v>313</v>
      </c>
      <c r="B619" s="735"/>
      <c r="C619" s="735"/>
      <c r="D619" s="736"/>
      <c r="E619" s="737"/>
      <c r="F619" s="738"/>
      <c r="G619" s="739"/>
    </row>
    <row r="620" spans="1:7">
      <c r="A620" s="734" t="s">
        <v>314</v>
      </c>
      <c r="B620" s="735"/>
      <c r="C620" s="735"/>
      <c r="D620" s="736"/>
      <c r="E620" s="737"/>
      <c r="F620" s="738"/>
      <c r="G620" s="739"/>
    </row>
    <row r="621" spans="1:7">
      <c r="A621" s="734" t="s">
        <v>315</v>
      </c>
      <c r="B621" s="735"/>
      <c r="C621" s="735"/>
      <c r="D621" s="736"/>
      <c r="E621" s="737"/>
      <c r="F621" s="738"/>
      <c r="G621" s="739"/>
    </row>
    <row r="622" spans="1:7">
      <c r="A622" s="734" t="s">
        <v>316</v>
      </c>
      <c r="B622" s="735"/>
      <c r="C622" s="735"/>
      <c r="D622" s="736"/>
      <c r="E622" s="737"/>
      <c r="F622" s="738"/>
      <c r="G622" s="739"/>
    </row>
    <row r="623" spans="1:7">
      <c r="A623" s="713" t="s">
        <v>317</v>
      </c>
      <c r="B623" s="714"/>
      <c r="C623" s="714"/>
      <c r="D623" s="715"/>
      <c r="E623" s="740">
        <f>SUM(E624:E625)</f>
        <v>0</v>
      </c>
      <c r="F623" s="740">
        <f>SUM(F624:F625)</f>
        <v>0</v>
      </c>
      <c r="G623" s="733"/>
    </row>
    <row r="624" spans="1:7">
      <c r="A624" s="734" t="s">
        <v>318</v>
      </c>
      <c r="B624" s="735"/>
      <c r="C624" s="735"/>
      <c r="D624" s="736"/>
      <c r="E624" s="737"/>
      <c r="F624" s="738"/>
      <c r="G624" s="739"/>
    </row>
    <row r="625" spans="1:7">
      <c r="A625" s="734" t="s">
        <v>319</v>
      </c>
      <c r="B625" s="735"/>
      <c r="C625" s="735"/>
      <c r="D625" s="736"/>
      <c r="E625" s="737"/>
      <c r="F625" s="738"/>
      <c r="G625" s="739"/>
    </row>
    <row r="626" spans="1:7">
      <c r="A626" s="705" t="s">
        <v>320</v>
      </c>
      <c r="B626" s="706"/>
      <c r="C626" s="706"/>
      <c r="D626" s="707"/>
      <c r="E626" s="740">
        <f>SUM(E627:E628)</f>
        <v>0</v>
      </c>
      <c r="F626" s="740">
        <f>SUM(F627:F628)</f>
        <v>0</v>
      </c>
      <c r="G626" s="733"/>
    </row>
    <row r="627" spans="1:7">
      <c r="A627" s="734" t="s">
        <v>321</v>
      </c>
      <c r="B627" s="735"/>
      <c r="C627" s="735"/>
      <c r="D627" s="736"/>
      <c r="E627" s="737"/>
      <c r="F627" s="738"/>
      <c r="G627" s="739"/>
    </row>
    <row r="628" spans="1:7">
      <c r="A628" s="734" t="s">
        <v>322</v>
      </c>
      <c r="B628" s="735"/>
      <c r="C628" s="735"/>
      <c r="D628" s="736"/>
      <c r="E628" s="737"/>
      <c r="F628" s="738"/>
      <c r="G628" s="739"/>
    </row>
    <row r="629" spans="1:7">
      <c r="A629" s="705" t="s">
        <v>323</v>
      </c>
      <c r="B629" s="706"/>
      <c r="C629" s="706"/>
      <c r="D629" s="707"/>
      <c r="E629" s="740">
        <f>SUM(E630:E643)</f>
        <v>0</v>
      </c>
      <c r="F629" s="740">
        <f>SUM(F630:F643)</f>
        <v>0</v>
      </c>
      <c r="G629" s="733"/>
    </row>
    <row r="630" spans="1:7">
      <c r="A630" s="734" t="s">
        <v>324</v>
      </c>
      <c r="B630" s="735"/>
      <c r="C630" s="735"/>
      <c r="D630" s="736"/>
      <c r="E630" s="708"/>
      <c r="F630" s="709"/>
      <c r="G630" s="251"/>
    </row>
    <row r="631" spans="1:7">
      <c r="A631" s="734" t="s">
        <v>325</v>
      </c>
      <c r="B631" s="735"/>
      <c r="C631" s="735"/>
      <c r="D631" s="736"/>
      <c r="E631" s="708"/>
      <c r="F631" s="709"/>
      <c r="G631" s="251"/>
    </row>
    <row r="632" spans="1:7">
      <c r="A632" s="734" t="s">
        <v>326</v>
      </c>
      <c r="B632" s="735"/>
      <c r="C632" s="735"/>
      <c r="D632" s="736"/>
      <c r="E632" s="741"/>
      <c r="F632" s="742"/>
      <c r="G632" s="251"/>
    </row>
    <row r="633" spans="1:7">
      <c r="A633" s="734" t="s">
        <v>327</v>
      </c>
      <c r="B633" s="735"/>
      <c r="C633" s="735"/>
      <c r="D633" s="736"/>
      <c r="E633" s="708"/>
      <c r="F633" s="709"/>
      <c r="G633" s="251"/>
    </row>
    <row r="634" spans="1:7">
      <c r="A634" s="734" t="s">
        <v>328</v>
      </c>
      <c r="B634" s="735"/>
      <c r="C634" s="735"/>
      <c r="D634" s="736"/>
      <c r="E634" s="708"/>
      <c r="F634" s="709"/>
      <c r="G634" s="251"/>
    </row>
    <row r="635" spans="1:7">
      <c r="A635" s="734" t="s">
        <v>329</v>
      </c>
      <c r="B635" s="735"/>
      <c r="C635" s="735"/>
      <c r="D635" s="736"/>
      <c r="E635" s="708"/>
      <c r="F635" s="709"/>
      <c r="G635" s="251"/>
    </row>
    <row r="636" spans="1:7">
      <c r="A636" s="734" t="s">
        <v>330</v>
      </c>
      <c r="B636" s="735"/>
      <c r="C636" s="735"/>
      <c r="D636" s="736"/>
      <c r="E636" s="708"/>
      <c r="F636" s="709"/>
      <c r="G636" s="251"/>
    </row>
    <row r="637" spans="1:7">
      <c r="A637" s="734" t="s">
        <v>331</v>
      </c>
      <c r="B637" s="735"/>
      <c r="C637" s="735"/>
      <c r="D637" s="736"/>
      <c r="E637" s="708"/>
      <c r="F637" s="709"/>
      <c r="G637" s="251"/>
    </row>
    <row r="638" spans="1:7">
      <c r="A638" s="734" t="s">
        <v>332</v>
      </c>
      <c r="B638" s="735"/>
      <c r="C638" s="735"/>
      <c r="D638" s="736"/>
      <c r="E638" s="708"/>
      <c r="F638" s="709"/>
      <c r="G638" s="251"/>
    </row>
    <row r="639" spans="1:7">
      <c r="A639" s="743" t="s">
        <v>333</v>
      </c>
      <c r="B639" s="744"/>
      <c r="C639" s="744"/>
      <c r="D639" s="745"/>
      <c r="E639" s="708"/>
      <c r="F639" s="709"/>
      <c r="G639" s="251"/>
    </row>
    <row r="640" spans="1:7">
      <c r="A640" s="743" t="s">
        <v>334</v>
      </c>
      <c r="B640" s="744"/>
      <c r="C640" s="744"/>
      <c r="D640" s="745"/>
      <c r="E640" s="708"/>
      <c r="F640" s="709"/>
      <c r="G640" s="251"/>
    </row>
    <row r="641" spans="1:7">
      <c r="A641" s="743" t="s">
        <v>335</v>
      </c>
      <c r="B641" s="744"/>
      <c r="C641" s="744"/>
      <c r="D641" s="745"/>
      <c r="E641" s="708"/>
      <c r="F641" s="709"/>
      <c r="G641" s="251"/>
    </row>
    <row r="642" spans="1:7">
      <c r="A642" s="746" t="s">
        <v>336</v>
      </c>
      <c r="B642" s="747"/>
      <c r="C642" s="747"/>
      <c r="D642" s="748"/>
      <c r="E642" s="708"/>
      <c r="F642" s="709"/>
      <c r="G642" s="251"/>
    </row>
    <row r="643" spans="1:7" ht="14.25" thickBot="1">
      <c r="A643" s="749" t="s">
        <v>337</v>
      </c>
      <c r="B643" s="750"/>
      <c r="C643" s="750"/>
      <c r="D643" s="751"/>
      <c r="E643" s="708"/>
      <c r="F643" s="709"/>
      <c r="G643" s="251"/>
    </row>
    <row r="644" spans="1:7" ht="14.25" thickBot="1">
      <c r="A644" s="752" t="s">
        <v>338</v>
      </c>
      <c r="B644" s="753"/>
      <c r="C644" s="753"/>
      <c r="D644" s="754"/>
      <c r="E644" s="755">
        <f>SUM(E601+E610+E611+E612+E613+E614)</f>
        <v>343898.89</v>
      </c>
      <c r="F644" s="755">
        <f>SUM(F601+F610+F611+F612+F613+F614)</f>
        <v>238781.51</v>
      </c>
      <c r="G644" s="699"/>
    </row>
    <row r="645" spans="1:7">
      <c r="A645" s="756"/>
      <c r="B645" s="756"/>
      <c r="C645" s="756"/>
      <c r="D645" s="756"/>
      <c r="E645" s="757"/>
      <c r="F645" s="757"/>
      <c r="G645" s="699"/>
    </row>
    <row r="646" spans="1:7">
      <c r="A646" s="12" t="s">
        <v>339</v>
      </c>
      <c r="B646" s="139"/>
      <c r="C646" s="139"/>
      <c r="D646" s="139"/>
    </row>
    <row r="647" spans="1:7" ht="15.75" thickBot="1">
      <c r="A647" s="652"/>
      <c r="B647" s="652"/>
      <c r="C647" s="338"/>
    </row>
    <row r="648" spans="1:7" ht="15.75">
      <c r="A648" s="758" t="s">
        <v>340</v>
      </c>
      <c r="B648" s="759"/>
      <c r="C648" s="760" t="s">
        <v>282</v>
      </c>
      <c r="D648" s="760" t="s">
        <v>283</v>
      </c>
    </row>
    <row r="649" spans="1:7" ht="15.75" thickBot="1">
      <c r="A649" s="761"/>
      <c r="B649" s="762"/>
      <c r="C649" s="763"/>
      <c r="D649" s="764"/>
    </row>
    <row r="650" spans="1:7">
      <c r="A650" s="765" t="s">
        <v>341</v>
      </c>
      <c r="B650" s="766"/>
      <c r="C650" s="666">
        <v>24170.7</v>
      </c>
      <c r="D650" s="667">
        <v>25315.03</v>
      </c>
    </row>
    <row r="651" spans="1:7">
      <c r="A651" s="459" t="s">
        <v>342</v>
      </c>
      <c r="B651" s="460"/>
      <c r="C651" s="661"/>
      <c r="D651" s="662"/>
    </row>
    <row r="652" spans="1:7">
      <c r="A652" s="465" t="s">
        <v>343</v>
      </c>
      <c r="B652" s="466"/>
      <c r="C652" s="661">
        <v>54715.64</v>
      </c>
      <c r="D652" s="662">
        <v>37184.18</v>
      </c>
    </row>
    <row r="653" spans="1:7">
      <c r="A653" s="767" t="s">
        <v>344</v>
      </c>
      <c r="B653" s="768"/>
      <c r="C653" s="661"/>
      <c r="D653" s="662"/>
    </row>
    <row r="654" spans="1:7">
      <c r="A654" s="463" t="s">
        <v>345</v>
      </c>
      <c r="B654" s="464"/>
      <c r="C654" s="661"/>
      <c r="D654" s="662"/>
    </row>
    <row r="655" spans="1:7">
      <c r="A655" s="463" t="s">
        <v>346</v>
      </c>
      <c r="B655" s="464"/>
      <c r="C655" s="661">
        <v>3100.63</v>
      </c>
      <c r="D655" s="662">
        <v>3815.51</v>
      </c>
    </row>
    <row r="656" spans="1:7">
      <c r="A656" s="463" t="s">
        <v>347</v>
      </c>
      <c r="B656" s="464"/>
      <c r="C656" s="661"/>
      <c r="D656" s="662"/>
    </row>
    <row r="657" spans="1:6" ht="21.75" customHeight="1">
      <c r="A657" s="579" t="s">
        <v>348</v>
      </c>
      <c r="B657" s="580"/>
      <c r="C657" s="661"/>
      <c r="D657" s="662"/>
    </row>
    <row r="658" spans="1:6">
      <c r="A658" s="767" t="s">
        <v>349</v>
      </c>
      <c r="B658" s="768"/>
      <c r="C658" s="769"/>
      <c r="D658" s="662"/>
    </row>
    <row r="659" spans="1:6" ht="14.25" thickBot="1">
      <c r="A659" s="770" t="s">
        <v>17</v>
      </c>
      <c r="B659" s="771"/>
      <c r="C659" s="772">
        <v>0</v>
      </c>
      <c r="D659" s="773">
        <v>0</v>
      </c>
    </row>
    <row r="660" spans="1:6" ht="16.5" thickBot="1">
      <c r="A660" s="774" t="s">
        <v>91</v>
      </c>
      <c r="B660" s="775"/>
      <c r="C660" s="776">
        <f>SUM(C650:C659)</f>
        <v>81986.97</v>
      </c>
      <c r="D660" s="776">
        <f>SUM(D650:D659)</f>
        <v>66314.720000000001</v>
      </c>
    </row>
    <row r="665" spans="1:6" ht="14.25">
      <c r="A665" s="297" t="s">
        <v>350</v>
      </c>
      <c r="B665" s="297"/>
      <c r="C665" s="297"/>
    </row>
    <row r="666" spans="1:6" ht="15" thickBot="1">
      <c r="A666" s="652"/>
      <c r="B666" s="652"/>
      <c r="C666" s="652"/>
    </row>
    <row r="667" spans="1:6" ht="26.25" thickBot="1">
      <c r="A667" s="777" t="s">
        <v>351</v>
      </c>
      <c r="B667" s="778"/>
      <c r="C667" s="778"/>
      <c r="D667" s="779"/>
      <c r="E667" s="655" t="s">
        <v>282</v>
      </c>
      <c r="F667" s="341" t="s">
        <v>283</v>
      </c>
    </row>
    <row r="668" spans="1:6" ht="14.25" thickBot="1">
      <c r="A668" s="429" t="s">
        <v>352</v>
      </c>
      <c r="B668" s="780"/>
      <c r="C668" s="780"/>
      <c r="D668" s="781"/>
      <c r="E668" s="782">
        <f>E669+E670+E671</f>
        <v>0</v>
      </c>
      <c r="F668" s="782">
        <f>F669+F670+F671</f>
        <v>0</v>
      </c>
    </row>
    <row r="669" spans="1:6">
      <c r="A669" s="783" t="s">
        <v>353</v>
      </c>
      <c r="B669" s="784"/>
      <c r="C669" s="784"/>
      <c r="D669" s="785"/>
      <c r="E669" s="786"/>
      <c r="F669" s="787"/>
    </row>
    <row r="670" spans="1:6">
      <c r="A670" s="788" t="s">
        <v>354</v>
      </c>
      <c r="B670" s="789"/>
      <c r="C670" s="789"/>
      <c r="D670" s="790"/>
      <c r="E670" s="791"/>
      <c r="F670" s="792"/>
    </row>
    <row r="671" spans="1:6" ht="14.25" thickBot="1">
      <c r="A671" s="793" t="s">
        <v>355</v>
      </c>
      <c r="B671" s="794"/>
      <c r="C671" s="794"/>
      <c r="D671" s="795"/>
      <c r="E671" s="796"/>
      <c r="F671" s="797"/>
    </row>
    <row r="672" spans="1:6" ht="14.25" thickBot="1">
      <c r="A672" s="798" t="s">
        <v>356</v>
      </c>
      <c r="B672" s="799"/>
      <c r="C672" s="799"/>
      <c r="D672" s="800"/>
      <c r="E672" s="782">
        <v>0</v>
      </c>
      <c r="F672" s="801">
        <v>0</v>
      </c>
    </row>
    <row r="673" spans="1:6" ht="14.25" thickBot="1">
      <c r="A673" s="802" t="s">
        <v>357</v>
      </c>
      <c r="B673" s="803"/>
      <c r="C673" s="803"/>
      <c r="D673" s="804"/>
      <c r="E673" s="805">
        <f>SUM(E674:E683)</f>
        <v>513.03</v>
      </c>
      <c r="F673" s="805">
        <f>SUM(F674:F683)</f>
        <v>87438.75</v>
      </c>
    </row>
    <row r="674" spans="1:6">
      <c r="A674" s="806" t="s">
        <v>358</v>
      </c>
      <c r="B674" s="807"/>
      <c r="C674" s="807"/>
      <c r="D674" s="808"/>
      <c r="E674" s="809"/>
      <c r="F674" s="809"/>
    </row>
    <row r="675" spans="1:6">
      <c r="A675" s="810" t="s">
        <v>359</v>
      </c>
      <c r="B675" s="811"/>
      <c r="C675" s="811"/>
      <c r="D675" s="812"/>
      <c r="E675" s="813"/>
      <c r="F675" s="813"/>
    </row>
    <row r="676" spans="1:6">
      <c r="A676" s="810" t="s">
        <v>360</v>
      </c>
      <c r="B676" s="811"/>
      <c r="C676" s="811"/>
      <c r="D676" s="812"/>
      <c r="E676" s="791"/>
      <c r="F676" s="791"/>
    </row>
    <row r="677" spans="1:6">
      <c r="A677" s="810" t="s">
        <v>361</v>
      </c>
      <c r="B677" s="811"/>
      <c r="C677" s="811"/>
      <c r="D677" s="812"/>
      <c r="E677" s="791"/>
      <c r="F677" s="792"/>
    </row>
    <row r="678" spans="1:6">
      <c r="A678" s="810" t="s">
        <v>362</v>
      </c>
      <c r="B678" s="811"/>
      <c r="C678" s="811"/>
      <c r="D678" s="812"/>
      <c r="E678" s="791"/>
      <c r="F678" s="792"/>
    </row>
    <row r="679" spans="1:6">
      <c r="A679" s="810" t="s">
        <v>363</v>
      </c>
      <c r="B679" s="811"/>
      <c r="C679" s="811"/>
      <c r="D679" s="812"/>
      <c r="E679" s="814"/>
      <c r="F679" s="815"/>
    </row>
    <row r="680" spans="1:6">
      <c r="A680" s="810" t="s">
        <v>364</v>
      </c>
      <c r="B680" s="811"/>
      <c r="C680" s="811"/>
      <c r="D680" s="812"/>
      <c r="E680" s="814"/>
      <c r="F680" s="815"/>
    </row>
    <row r="681" spans="1:6">
      <c r="A681" s="788" t="s">
        <v>365</v>
      </c>
      <c r="B681" s="789"/>
      <c r="C681" s="789"/>
      <c r="D681" s="790"/>
      <c r="E681" s="791"/>
      <c r="F681" s="792"/>
    </row>
    <row r="682" spans="1:6">
      <c r="A682" s="788" t="s">
        <v>366</v>
      </c>
      <c r="B682" s="789"/>
      <c r="C682" s="789"/>
      <c r="D682" s="790"/>
      <c r="E682" s="814"/>
      <c r="F682" s="815"/>
    </row>
    <row r="683" spans="1:6" ht="14.25" thickBot="1">
      <c r="A683" s="793" t="s">
        <v>367</v>
      </c>
      <c r="B683" s="794"/>
      <c r="C683" s="794"/>
      <c r="D683" s="795"/>
      <c r="E683" s="814">
        <v>513.03</v>
      </c>
      <c r="F683" s="815">
        <v>87438.75</v>
      </c>
    </row>
    <row r="684" spans="1:6" ht="14.25" thickBot="1">
      <c r="A684" s="816" t="s">
        <v>91</v>
      </c>
      <c r="B684" s="817"/>
      <c r="C684" s="817"/>
      <c r="D684" s="818"/>
      <c r="E684" s="424">
        <f>SUM(E668+E672+E673)</f>
        <v>513.03</v>
      </c>
      <c r="F684" s="424">
        <f>SUM(F668+F672+F673)</f>
        <v>87438.75</v>
      </c>
    </row>
    <row r="697" spans="1:6">
      <c r="A697" s="12" t="s">
        <v>368</v>
      </c>
      <c r="B697" s="139"/>
      <c r="C697" s="139"/>
      <c r="D697" s="139"/>
    </row>
    <row r="698" spans="1:6" ht="15.75" thickBot="1">
      <c r="A698" s="652"/>
      <c r="B698" s="652"/>
      <c r="C698" s="338"/>
      <c r="D698" s="338"/>
    </row>
    <row r="699" spans="1:6" ht="26.25" thickBot="1">
      <c r="A699" s="257" t="s">
        <v>369</v>
      </c>
      <c r="B699" s="258"/>
      <c r="C699" s="258"/>
      <c r="D699" s="259"/>
      <c r="E699" s="655" t="s">
        <v>282</v>
      </c>
      <c r="F699" s="341" t="s">
        <v>283</v>
      </c>
    </row>
    <row r="700" spans="1:6" ht="30.75" customHeight="1" thickBot="1">
      <c r="A700" s="819" t="s">
        <v>370</v>
      </c>
      <c r="B700" s="820"/>
      <c r="C700" s="820"/>
      <c r="D700" s="821"/>
      <c r="E700" s="822"/>
      <c r="F700" s="822"/>
    </row>
    <row r="701" spans="1:6" ht="14.25" thickBot="1">
      <c r="A701" s="429" t="s">
        <v>371</v>
      </c>
      <c r="B701" s="780"/>
      <c r="C701" s="780"/>
      <c r="D701" s="781"/>
      <c r="E701" s="657">
        <f>SUM(E702+E703+E708)</f>
        <v>0</v>
      </c>
      <c r="F701" s="657">
        <f>SUM(F702+F703+F708)</f>
        <v>0</v>
      </c>
    </row>
    <row r="702" spans="1:6">
      <c r="A702" s="823" t="s">
        <v>372</v>
      </c>
      <c r="B702" s="824"/>
      <c r="C702" s="824"/>
      <c r="D702" s="825"/>
      <c r="E702" s="484"/>
      <c r="F702" s="484"/>
    </row>
    <row r="703" spans="1:6">
      <c r="A703" s="315" t="s">
        <v>373</v>
      </c>
      <c r="B703" s="826"/>
      <c r="C703" s="826"/>
      <c r="D703" s="827"/>
      <c r="E703" s="828">
        <f>SUM(E705:E707)</f>
        <v>0</v>
      </c>
      <c r="F703" s="828">
        <f>SUM(F705:F707)</f>
        <v>0</v>
      </c>
    </row>
    <row r="704" spans="1:6">
      <c r="A704" s="327" t="s">
        <v>374</v>
      </c>
      <c r="B704" s="829"/>
      <c r="C704" s="829"/>
      <c r="D704" s="489"/>
      <c r="E704" s="830"/>
      <c r="F704" s="830"/>
    </row>
    <row r="705" spans="1:6">
      <c r="A705" s="327" t="s">
        <v>375</v>
      </c>
      <c r="B705" s="829"/>
      <c r="C705" s="829"/>
      <c r="D705" s="489"/>
      <c r="E705" s="830"/>
      <c r="F705" s="830"/>
    </row>
    <row r="706" spans="1:6">
      <c r="A706" s="327" t="s">
        <v>376</v>
      </c>
      <c r="B706" s="829"/>
      <c r="C706" s="829"/>
      <c r="D706" s="489"/>
      <c r="E706" s="661"/>
      <c r="F706" s="661"/>
    </row>
    <row r="707" spans="1:6">
      <c r="A707" s="327" t="s">
        <v>377</v>
      </c>
      <c r="B707" s="829"/>
      <c r="C707" s="829"/>
      <c r="D707" s="489"/>
      <c r="E707" s="661"/>
      <c r="F707" s="661"/>
    </row>
    <row r="708" spans="1:6">
      <c r="A708" s="490" t="s">
        <v>378</v>
      </c>
      <c r="B708" s="831"/>
      <c r="C708" s="831"/>
      <c r="D708" s="491"/>
      <c r="E708" s="828">
        <f>SUM(E709:E713)</f>
        <v>0</v>
      </c>
      <c r="F708" s="828">
        <f>SUM(F709:F713)</f>
        <v>0</v>
      </c>
    </row>
    <row r="709" spans="1:6">
      <c r="A709" s="327" t="s">
        <v>379</v>
      </c>
      <c r="B709" s="829"/>
      <c r="C709" s="829"/>
      <c r="D709" s="489"/>
      <c r="E709" s="661"/>
      <c r="F709" s="661"/>
    </row>
    <row r="710" spans="1:6">
      <c r="A710" s="327" t="s">
        <v>380</v>
      </c>
      <c r="B710" s="829"/>
      <c r="C710" s="829"/>
      <c r="D710" s="489"/>
      <c r="E710" s="661"/>
      <c r="F710" s="661"/>
    </row>
    <row r="711" spans="1:6">
      <c r="A711" s="832" t="s">
        <v>381</v>
      </c>
      <c r="B711" s="833"/>
      <c r="C711" s="833"/>
      <c r="D711" s="834"/>
      <c r="E711" s="661"/>
      <c r="F711" s="661"/>
    </row>
    <row r="712" spans="1:6">
      <c r="A712" s="832" t="s">
        <v>382</v>
      </c>
      <c r="B712" s="833"/>
      <c r="C712" s="833"/>
      <c r="D712" s="834"/>
      <c r="E712" s="661"/>
      <c r="F712" s="661"/>
    </row>
    <row r="713" spans="1:6" ht="14.25" thickBot="1">
      <c r="A713" s="835" t="s">
        <v>383</v>
      </c>
      <c r="B713" s="836"/>
      <c r="C713" s="836"/>
      <c r="D713" s="837"/>
      <c r="E713" s="664"/>
      <c r="F713" s="664"/>
    </row>
    <row r="714" spans="1:6" ht="14.25" thickBot="1">
      <c r="A714" s="838" t="s">
        <v>384</v>
      </c>
      <c r="B714" s="839"/>
      <c r="C714" s="839"/>
      <c r="D714" s="840"/>
      <c r="E714" s="841">
        <f>SUM(E700+E701)</f>
        <v>0</v>
      </c>
      <c r="F714" s="841">
        <f>SUM(F700+F701)</f>
        <v>0</v>
      </c>
    </row>
    <row r="718" spans="1:6" ht="14.25">
      <c r="A718" s="59" t="s">
        <v>385</v>
      </c>
      <c r="B718" s="2"/>
      <c r="C718" s="2"/>
    </row>
    <row r="719" spans="1:6" ht="14.25" thickBot="1">
      <c r="A719"/>
      <c r="B719"/>
      <c r="C719"/>
    </row>
    <row r="720" spans="1:6" ht="32.25" thickBot="1">
      <c r="A720" s="842"/>
      <c r="B720" s="843"/>
      <c r="C720" s="843"/>
      <c r="D720" s="844"/>
      <c r="E720" s="565" t="s">
        <v>282</v>
      </c>
      <c r="F720" s="845" t="s">
        <v>283</v>
      </c>
    </row>
    <row r="721" spans="1:6" ht="14.25" thickBot="1">
      <c r="A721" s="846" t="s">
        <v>386</v>
      </c>
      <c r="B721" s="847"/>
      <c r="C721" s="847"/>
      <c r="D721" s="848"/>
      <c r="E721" s="657">
        <f>SUM(E722:E723)</f>
        <v>0</v>
      </c>
      <c r="F721" s="657">
        <f>SUM(F722:F723)</f>
        <v>0</v>
      </c>
    </row>
    <row r="722" spans="1:6">
      <c r="A722" s="849" t="s">
        <v>387</v>
      </c>
      <c r="B722" s="850"/>
      <c r="C722" s="850"/>
      <c r="D722" s="851"/>
      <c r="E722" s="659"/>
      <c r="F722" s="852"/>
    </row>
    <row r="723" spans="1:6" ht="14.25" thickBot="1">
      <c r="A723" s="853" t="s">
        <v>388</v>
      </c>
      <c r="B723" s="854"/>
      <c r="C723" s="854"/>
      <c r="D723" s="855"/>
      <c r="E723" s="673"/>
      <c r="F723" s="856"/>
    </row>
    <row r="724" spans="1:6" ht="14.25" thickBot="1">
      <c r="A724" s="857" t="s">
        <v>389</v>
      </c>
      <c r="B724" s="858"/>
      <c r="C724" s="858"/>
      <c r="D724" s="859"/>
      <c r="E724" s="657">
        <f>SUM(E725:E726)</f>
        <v>35</v>
      </c>
      <c r="F724" s="657">
        <f>SUM(F725:F726)</f>
        <v>15.44</v>
      </c>
    </row>
    <row r="725" spans="1:6" ht="22.5" customHeight="1">
      <c r="A725" s="860" t="s">
        <v>390</v>
      </c>
      <c r="B725" s="861"/>
      <c r="C725" s="861"/>
      <c r="D725" s="862"/>
      <c r="E725" s="666"/>
      <c r="F725" s="667"/>
    </row>
    <row r="726" spans="1:6" ht="15.75" customHeight="1" thickBot="1">
      <c r="A726" s="863" t="s">
        <v>391</v>
      </c>
      <c r="B726" s="864"/>
      <c r="C726" s="864"/>
      <c r="D726" s="865"/>
      <c r="E726" s="772">
        <v>35</v>
      </c>
      <c r="F726" s="773">
        <v>15.44</v>
      </c>
    </row>
    <row r="727" spans="1:6" ht="14.25" thickBot="1">
      <c r="A727" s="857" t="s">
        <v>392</v>
      </c>
      <c r="B727" s="858"/>
      <c r="C727" s="858"/>
      <c r="D727" s="859"/>
      <c r="E727" s="657">
        <f>SUM(E728:E733)</f>
        <v>0</v>
      </c>
      <c r="F727" s="657">
        <f>SUM(F728:F733)</f>
        <v>0</v>
      </c>
    </row>
    <row r="728" spans="1:6">
      <c r="A728" s="866" t="s">
        <v>393</v>
      </c>
      <c r="B728" s="867"/>
      <c r="C728" s="867"/>
      <c r="D728" s="868"/>
      <c r="E728" s="666"/>
      <c r="F728" s="667"/>
    </row>
    <row r="729" spans="1:6">
      <c r="A729" s="869" t="s">
        <v>394</v>
      </c>
      <c r="B729" s="870"/>
      <c r="C729" s="870"/>
      <c r="D729" s="871"/>
      <c r="E729" s="666"/>
      <c r="F729" s="667"/>
    </row>
    <row r="730" spans="1:6">
      <c r="A730" s="872" t="s">
        <v>395</v>
      </c>
      <c r="B730" s="873"/>
      <c r="C730" s="873"/>
      <c r="D730" s="874"/>
      <c r="E730" s="661"/>
      <c r="F730" s="662"/>
    </row>
    <row r="731" spans="1:6">
      <c r="A731" s="872" t="s">
        <v>396</v>
      </c>
      <c r="B731" s="873"/>
      <c r="C731" s="873"/>
      <c r="D731" s="874"/>
      <c r="E731" s="772"/>
      <c r="F731" s="773"/>
    </row>
    <row r="732" spans="1:6">
      <c r="A732" s="872" t="s">
        <v>397</v>
      </c>
      <c r="B732" s="873"/>
      <c r="C732" s="873"/>
      <c r="D732" s="874"/>
      <c r="E732" s="772"/>
      <c r="F732" s="773"/>
    </row>
    <row r="733" spans="1:6" ht="14.25" thickBot="1">
      <c r="A733" s="875" t="s">
        <v>398</v>
      </c>
      <c r="B733" s="876"/>
      <c r="C733" s="876"/>
      <c r="D733" s="877"/>
      <c r="E733" s="772"/>
      <c r="F733" s="773"/>
    </row>
    <row r="734" spans="1:6" ht="16.5" thickBot="1">
      <c r="A734" s="774" t="s">
        <v>91</v>
      </c>
      <c r="B734" s="878"/>
      <c r="C734" s="878"/>
      <c r="D734" s="775"/>
      <c r="E734" s="879">
        <f>SUM(E721+E724+E727)</f>
        <v>35</v>
      </c>
      <c r="F734" s="879">
        <f>SUM(F721+F724+F727)</f>
        <v>15.44</v>
      </c>
    </row>
    <row r="735" spans="1:6" ht="15.75">
      <c r="A735" s="880"/>
      <c r="B735" s="880"/>
      <c r="C735" s="880"/>
      <c r="D735" s="880"/>
      <c r="E735" s="881"/>
      <c r="F735" s="881"/>
    </row>
    <row r="736" spans="1:6">
      <c r="A736" s="558"/>
      <c r="B736" s="558"/>
      <c r="C736" s="558"/>
      <c r="D736" s="558"/>
      <c r="E736" s="558"/>
      <c r="F736" s="558"/>
    </row>
    <row r="737" spans="1:6" ht="15.75">
      <c r="A737" s="882"/>
      <c r="B737" s="882"/>
      <c r="C737" s="882"/>
      <c r="D737" s="882"/>
      <c r="E737" s="883"/>
      <c r="F737" s="883"/>
    </row>
    <row r="738" spans="1:6" ht="15.75">
      <c r="A738" s="880"/>
      <c r="B738" s="880"/>
      <c r="C738" s="880"/>
      <c r="D738" s="880"/>
      <c r="E738" s="881"/>
      <c r="F738" s="881"/>
    </row>
    <row r="739" spans="1:6" ht="15.75">
      <c r="A739" s="880"/>
      <c r="B739" s="880"/>
      <c r="C739" s="880"/>
      <c r="D739" s="880"/>
      <c r="E739" s="881"/>
      <c r="F739" s="881"/>
    </row>
    <row r="742" spans="1:6" ht="14.25">
      <c r="A742" s="297" t="s">
        <v>399</v>
      </c>
      <c r="B742" s="297"/>
      <c r="C742" s="297"/>
    </row>
    <row r="743" spans="1:6" ht="14.25" thickBot="1">
      <c r="A743" s="653"/>
      <c r="B743" s="300"/>
      <c r="C743" s="300"/>
    </row>
    <row r="744" spans="1:6" ht="26.25" thickBot="1">
      <c r="A744" s="257"/>
      <c r="B744" s="258"/>
      <c r="C744" s="258"/>
      <c r="D744" s="259"/>
      <c r="E744" s="655" t="s">
        <v>282</v>
      </c>
      <c r="F744" s="341" t="s">
        <v>283</v>
      </c>
    </row>
    <row r="745" spans="1:6" ht="14.25" thickBot="1">
      <c r="A745" s="429" t="s">
        <v>389</v>
      </c>
      <c r="B745" s="780"/>
      <c r="C745" s="780"/>
      <c r="D745" s="781"/>
      <c r="E745" s="657">
        <f>E746+E747</f>
        <v>0</v>
      </c>
      <c r="F745" s="657">
        <f>F746+F747</f>
        <v>0</v>
      </c>
    </row>
    <row r="746" spans="1:6">
      <c r="A746" s="806" t="s">
        <v>400</v>
      </c>
      <c r="B746" s="807"/>
      <c r="C746" s="807"/>
      <c r="D746" s="808"/>
      <c r="E746" s="659"/>
      <c r="F746" s="852"/>
    </row>
    <row r="747" spans="1:6" ht="14.25" thickBot="1">
      <c r="A747" s="884" t="s">
        <v>401</v>
      </c>
      <c r="B747" s="885"/>
      <c r="C747" s="885"/>
      <c r="D747" s="886"/>
      <c r="E747" s="664"/>
      <c r="F747" s="665"/>
    </row>
    <row r="748" spans="1:6" ht="14.25" thickBot="1">
      <c r="A748" s="429" t="s">
        <v>402</v>
      </c>
      <c r="B748" s="780"/>
      <c r="C748" s="780"/>
      <c r="D748" s="781"/>
      <c r="E748" s="657">
        <f>SUM(E749:E756)</f>
        <v>602.91</v>
      </c>
      <c r="F748" s="657">
        <f>SUM(F749:F756)</f>
        <v>0</v>
      </c>
    </row>
    <row r="749" spans="1:6">
      <c r="A749" s="806" t="s">
        <v>403</v>
      </c>
      <c r="B749" s="807"/>
      <c r="C749" s="807"/>
      <c r="D749" s="808"/>
      <c r="E749" s="666"/>
      <c r="F749" s="666"/>
    </row>
    <row r="750" spans="1:6">
      <c r="A750" s="810" t="s">
        <v>404</v>
      </c>
      <c r="B750" s="811"/>
      <c r="C750" s="811"/>
      <c r="D750" s="812"/>
      <c r="E750" s="661"/>
      <c r="F750" s="661"/>
    </row>
    <row r="751" spans="1:6">
      <c r="A751" s="810" t="s">
        <v>405</v>
      </c>
      <c r="B751" s="811"/>
      <c r="C751" s="811"/>
      <c r="D751" s="812"/>
      <c r="E751" s="661">
        <v>602.91</v>
      </c>
      <c r="F751" s="661">
        <v>0</v>
      </c>
    </row>
    <row r="752" spans="1:6">
      <c r="A752" s="788" t="s">
        <v>406</v>
      </c>
      <c r="B752" s="789"/>
      <c r="C752" s="789"/>
      <c r="D752" s="790"/>
      <c r="E752" s="661"/>
      <c r="F752" s="661"/>
    </row>
    <row r="753" spans="1:6">
      <c r="A753" s="788" t="s">
        <v>407</v>
      </c>
      <c r="B753" s="789"/>
      <c r="C753" s="789"/>
      <c r="D753" s="790"/>
      <c r="E753" s="772"/>
      <c r="F753" s="772"/>
    </row>
    <row r="754" spans="1:6">
      <c r="A754" s="788" t="s">
        <v>408</v>
      </c>
      <c r="B754" s="789"/>
      <c r="C754" s="789"/>
      <c r="D754" s="790"/>
      <c r="E754" s="772"/>
      <c r="F754" s="772"/>
    </row>
    <row r="755" spans="1:6">
      <c r="A755" s="788" t="s">
        <v>409</v>
      </c>
      <c r="B755" s="789"/>
      <c r="C755" s="789"/>
      <c r="D755" s="790"/>
      <c r="E755" s="772"/>
      <c r="F755" s="772"/>
    </row>
    <row r="756" spans="1:6" ht="14.25" thickBot="1">
      <c r="A756" s="887" t="s">
        <v>141</v>
      </c>
      <c r="B756" s="888"/>
      <c r="C756" s="888"/>
      <c r="D756" s="889"/>
      <c r="E756" s="772"/>
      <c r="F756" s="772"/>
    </row>
    <row r="757" spans="1:6" ht="14.25" thickBot="1">
      <c r="A757" s="450"/>
      <c r="B757" s="890"/>
      <c r="C757" s="890"/>
      <c r="D757" s="451"/>
      <c r="E757" s="424">
        <f>SUM(E745+E748)</f>
        <v>602.91</v>
      </c>
      <c r="F757" s="424">
        <f>SUM(F745+F748)</f>
        <v>0</v>
      </c>
    </row>
    <row r="761" spans="1:6" ht="15.75">
      <c r="A761" s="891" t="s">
        <v>410</v>
      </c>
      <c r="B761" s="891"/>
      <c r="C761" s="891"/>
      <c r="D761" s="891"/>
      <c r="E761" s="891"/>
      <c r="F761" s="891"/>
    </row>
    <row r="762" spans="1:6" ht="14.25" thickBot="1">
      <c r="A762" s="892"/>
      <c r="B762" s="397"/>
      <c r="C762" s="397"/>
      <c r="D762" s="397"/>
      <c r="E762" s="397"/>
      <c r="F762" s="397"/>
    </row>
    <row r="763" spans="1:6" ht="14.25" thickBot="1">
      <c r="A763" s="893" t="s">
        <v>411</v>
      </c>
      <c r="B763" s="894"/>
      <c r="C763" s="895" t="s">
        <v>271</v>
      </c>
      <c r="D763" s="896"/>
      <c r="E763" s="896"/>
      <c r="F763" s="897"/>
    </row>
    <row r="764" spans="1:6" ht="14.25" thickBot="1">
      <c r="A764" s="680"/>
      <c r="B764" s="898"/>
      <c r="C764" s="899" t="s">
        <v>264</v>
      </c>
      <c r="D764" s="378" t="s">
        <v>412</v>
      </c>
      <c r="E764" s="900" t="s">
        <v>284</v>
      </c>
      <c r="F764" s="378" t="s">
        <v>288</v>
      </c>
    </row>
    <row r="765" spans="1:6">
      <c r="A765" s="901" t="s">
        <v>413</v>
      </c>
      <c r="B765" s="902"/>
      <c r="C765" s="903">
        <f>SUM(C766:C768)</f>
        <v>0</v>
      </c>
      <c r="D765" s="903">
        <f>SUM(D766:D768)</f>
        <v>0</v>
      </c>
      <c r="E765" s="903">
        <f>SUM(E766:E768)</f>
        <v>0</v>
      </c>
      <c r="F765" s="287">
        <f>SUM(F766:F768)</f>
        <v>7347.28</v>
      </c>
    </row>
    <row r="766" spans="1:6">
      <c r="A766" s="904" t="s">
        <v>414</v>
      </c>
      <c r="B766" s="905"/>
      <c r="C766" s="903">
        <v>0</v>
      </c>
      <c r="D766" s="287">
        <v>0</v>
      </c>
      <c r="E766" s="906">
        <v>0</v>
      </c>
      <c r="F766" s="287">
        <v>7347.28</v>
      </c>
    </row>
    <row r="767" spans="1:6">
      <c r="A767" s="904" t="s">
        <v>415</v>
      </c>
      <c r="B767" s="905"/>
      <c r="C767" s="903"/>
      <c r="D767" s="287"/>
      <c r="E767" s="906"/>
      <c r="F767" s="287"/>
    </row>
    <row r="768" spans="1:6">
      <c r="A768" s="904" t="s">
        <v>415</v>
      </c>
      <c r="B768" s="905"/>
      <c r="C768" s="903"/>
      <c r="D768" s="287"/>
      <c r="E768" s="906"/>
      <c r="F768" s="287"/>
    </row>
    <row r="769" spans="1:6">
      <c r="A769" s="907" t="s">
        <v>416</v>
      </c>
      <c r="B769" s="908"/>
      <c r="C769" s="903">
        <v>0</v>
      </c>
      <c r="D769" s="287">
        <v>0</v>
      </c>
      <c r="E769" s="906">
        <v>0</v>
      </c>
      <c r="F769" s="287">
        <v>0</v>
      </c>
    </row>
    <row r="770" spans="1:6" ht="14.25" thickBot="1">
      <c r="A770" s="909" t="s">
        <v>417</v>
      </c>
      <c r="B770" s="366"/>
      <c r="C770" s="910">
        <v>0</v>
      </c>
      <c r="D770" s="911">
        <v>0</v>
      </c>
      <c r="E770" s="912">
        <v>0</v>
      </c>
      <c r="F770" s="911"/>
    </row>
    <row r="771" spans="1:6" ht="14.25" thickBot="1">
      <c r="A771" s="913" t="s">
        <v>142</v>
      </c>
      <c r="B771" s="914"/>
      <c r="C771" s="915">
        <f>C765+C769+C770</f>
        <v>0</v>
      </c>
      <c r="D771" s="915">
        <f>D765+D769+D770</f>
        <v>0</v>
      </c>
      <c r="E771" s="915">
        <f>E765+E769+E770</f>
        <v>0</v>
      </c>
      <c r="F771" s="916">
        <f>F765+F769+F770</f>
        <v>7347.28</v>
      </c>
    </row>
    <row r="775" spans="1:6" ht="30" customHeight="1">
      <c r="A775" s="201" t="s">
        <v>418</v>
      </c>
      <c r="B775" s="201"/>
      <c r="C775" s="201"/>
      <c r="D775" s="201"/>
      <c r="E775" s="607"/>
      <c r="F775" s="607"/>
    </row>
    <row r="777" spans="1:6" ht="15">
      <c r="A777" s="917" t="s">
        <v>419</v>
      </c>
      <c r="B777" s="917"/>
      <c r="C777" s="917"/>
      <c r="D777" s="917"/>
    </row>
    <row r="778" spans="1:6" ht="14.25" thickBot="1">
      <c r="A778" s="203"/>
      <c r="B778" s="397"/>
      <c r="C778" s="397"/>
      <c r="D778" s="397"/>
    </row>
    <row r="779" spans="1:6" ht="51.75" thickBot="1">
      <c r="A779" s="358" t="s">
        <v>34</v>
      </c>
      <c r="B779" s="359"/>
      <c r="C779" s="383" t="s">
        <v>420</v>
      </c>
      <c r="D779" s="383" t="s">
        <v>421</v>
      </c>
    </row>
    <row r="780" spans="1:6" ht="14.25" thickBot="1">
      <c r="A780" s="508" t="s">
        <v>422</v>
      </c>
      <c r="B780" s="918"/>
      <c r="C780" s="919">
        <v>45</v>
      </c>
      <c r="D780" s="920">
        <v>44</v>
      </c>
    </row>
    <row r="788" spans="1:6" ht="24" customHeight="1">
      <c r="A788" s="917" t="s">
        <v>423</v>
      </c>
      <c r="B788" s="917"/>
      <c r="C788" s="917"/>
      <c r="D788" s="917"/>
      <c r="E788" s="917"/>
      <c r="F788" s="917"/>
    </row>
    <row r="789" spans="1:6" ht="16.5" thickBot="1">
      <c r="A789" s="397"/>
      <c r="B789" s="921"/>
      <c r="C789" s="921"/>
      <c r="D789" s="397"/>
      <c r="E789" s="397"/>
    </row>
    <row r="790" spans="1:6" ht="51.75" thickBot="1">
      <c r="A790" s="899" t="s">
        <v>424</v>
      </c>
      <c r="B790" s="378" t="s">
        <v>425</v>
      </c>
      <c r="C790" s="378" t="s">
        <v>157</v>
      </c>
      <c r="D790" s="209" t="s">
        <v>426</v>
      </c>
      <c r="E790" s="208" t="s">
        <v>427</v>
      </c>
    </row>
    <row r="791" spans="1:6">
      <c r="A791" s="922" t="s">
        <v>88</v>
      </c>
      <c r="B791" s="923" t="s">
        <v>428</v>
      </c>
      <c r="C791" s="280"/>
      <c r="D791" s="923" t="s">
        <v>428</v>
      </c>
      <c r="E791" s="923" t="s">
        <v>428</v>
      </c>
    </row>
    <row r="792" spans="1:6">
      <c r="A792" s="924" t="s">
        <v>89</v>
      </c>
      <c r="B792" s="228"/>
      <c r="C792" s="228"/>
      <c r="D792" s="227"/>
      <c r="E792" s="228"/>
    </row>
    <row r="793" spans="1:6">
      <c r="A793" s="924" t="s">
        <v>429</v>
      </c>
      <c r="B793" s="228"/>
      <c r="C793" s="228"/>
      <c r="D793" s="227"/>
      <c r="E793" s="228"/>
    </row>
    <row r="794" spans="1:6">
      <c r="A794" s="924" t="s">
        <v>430</v>
      </c>
      <c r="B794" s="228"/>
      <c r="C794" s="228"/>
      <c r="D794" s="227"/>
      <c r="E794" s="228"/>
    </row>
    <row r="795" spans="1:6">
      <c r="A795" s="924" t="s">
        <v>431</v>
      </c>
      <c r="B795" s="228"/>
      <c r="C795" s="228"/>
      <c r="D795" s="227"/>
      <c r="E795" s="228"/>
    </row>
    <row r="796" spans="1:6">
      <c r="A796" s="924" t="s">
        <v>432</v>
      </c>
      <c r="B796" s="228"/>
      <c r="C796" s="228"/>
      <c r="D796" s="227"/>
      <c r="E796" s="228"/>
    </row>
    <row r="797" spans="1:6">
      <c r="A797" s="924" t="s">
        <v>433</v>
      </c>
      <c r="B797" s="228"/>
      <c r="C797" s="228"/>
      <c r="D797" s="227"/>
      <c r="E797" s="228"/>
    </row>
    <row r="798" spans="1:6" ht="14.25" thickBot="1">
      <c r="A798" s="925" t="s">
        <v>434</v>
      </c>
      <c r="B798" s="926"/>
      <c r="C798" s="926"/>
      <c r="D798" s="927"/>
      <c r="E798" s="926"/>
    </row>
    <row r="801" spans="1:5" ht="14.25">
      <c r="A801" s="562" t="s">
        <v>435</v>
      </c>
      <c r="B801" s="928"/>
      <c r="C801" s="928"/>
      <c r="D801" s="928"/>
      <c r="E801" s="928"/>
    </row>
    <row r="802" spans="1:5" ht="16.5" thickBot="1">
      <c r="A802" s="397"/>
      <c r="B802" s="921"/>
      <c r="C802" s="921"/>
      <c r="D802" s="397"/>
      <c r="E802" s="397"/>
    </row>
    <row r="803" spans="1:5" ht="63.75" thickBot="1">
      <c r="A803" s="929" t="s">
        <v>424</v>
      </c>
      <c r="B803" s="930" t="s">
        <v>425</v>
      </c>
      <c r="C803" s="930" t="s">
        <v>157</v>
      </c>
      <c r="D803" s="931" t="s">
        <v>436</v>
      </c>
      <c r="E803" s="932" t="s">
        <v>427</v>
      </c>
    </row>
    <row r="804" spans="1:5">
      <c r="A804" s="922" t="s">
        <v>88</v>
      </c>
      <c r="B804" s="923" t="s">
        <v>428</v>
      </c>
      <c r="C804" s="280"/>
      <c r="D804" s="923" t="s">
        <v>428</v>
      </c>
      <c r="E804" s="923" t="s">
        <v>428</v>
      </c>
    </row>
    <row r="805" spans="1:5">
      <c r="A805" s="924" t="s">
        <v>89</v>
      </c>
      <c r="B805" s="228"/>
      <c r="C805" s="228"/>
      <c r="D805" s="227"/>
      <c r="E805" s="228"/>
    </row>
    <row r="806" spans="1:5">
      <c r="A806" s="924" t="s">
        <v>429</v>
      </c>
      <c r="B806" s="228"/>
      <c r="C806" s="228"/>
      <c r="D806" s="227"/>
      <c r="E806" s="228"/>
    </row>
    <row r="807" spans="1:5">
      <c r="A807" s="924" t="s">
        <v>430</v>
      </c>
      <c r="B807" s="228"/>
      <c r="C807" s="228"/>
      <c r="D807" s="227"/>
      <c r="E807" s="228"/>
    </row>
    <row r="808" spans="1:5">
      <c r="A808" s="924" t="s">
        <v>431</v>
      </c>
      <c r="B808" s="228"/>
      <c r="C808" s="228"/>
      <c r="D808" s="227"/>
      <c r="E808" s="228"/>
    </row>
    <row r="809" spans="1:5">
      <c r="A809" s="924" t="s">
        <v>432</v>
      </c>
      <c r="B809" s="228"/>
      <c r="C809" s="228"/>
      <c r="D809" s="227"/>
      <c r="E809" s="228"/>
    </row>
    <row r="810" spans="1:5">
      <c r="A810" s="924" t="s">
        <v>433</v>
      </c>
      <c r="B810" s="228"/>
      <c r="C810" s="228"/>
      <c r="D810" s="227"/>
      <c r="E810" s="228"/>
    </row>
    <row r="811" spans="1:5" ht="14.25" thickBot="1">
      <c r="A811" s="925" t="s">
        <v>434</v>
      </c>
      <c r="B811" s="926"/>
      <c r="C811" s="926"/>
      <c r="D811" s="927"/>
      <c r="E811" s="926"/>
    </row>
    <row r="818" spans="1:7" ht="15">
      <c r="A818" s="933"/>
      <c r="B818" s="933"/>
      <c r="C818" s="934"/>
      <c r="D818" s="935"/>
      <c r="E818" s="933"/>
      <c r="F818" s="933"/>
    </row>
    <row r="819" spans="1:7" ht="30">
      <c r="A819" s="936" t="s">
        <v>437</v>
      </c>
      <c r="B819" s="936"/>
      <c r="C819" s="934"/>
      <c r="D819" s="935"/>
      <c r="E819" s="936"/>
      <c r="F819" s="937" t="s">
        <v>438</v>
      </c>
      <c r="G819" s="937"/>
    </row>
    <row r="820" spans="1:7" ht="15">
      <c r="A820" s="936" t="s">
        <v>439</v>
      </c>
      <c r="B820" s="338"/>
      <c r="C820" s="937" t="s">
        <v>440</v>
      </c>
      <c r="D820" s="938"/>
      <c r="E820" s="936"/>
      <c r="F820" s="937" t="s">
        <v>441</v>
      </c>
      <c r="G820" s="937"/>
    </row>
  </sheetData>
  <mergeCells count="431">
    <mergeCell ref="C818:D818"/>
    <mergeCell ref="C819:D819"/>
    <mergeCell ref="F819:G819"/>
    <mergeCell ref="C820:D820"/>
    <mergeCell ref="F820:G820"/>
    <mergeCell ref="A771:B771"/>
    <mergeCell ref="A775:F775"/>
    <mergeCell ref="A777:D777"/>
    <mergeCell ref="A779:B779"/>
    <mergeCell ref="A780:B780"/>
    <mergeCell ref="A788:F788"/>
    <mergeCell ref="A765:B765"/>
    <mergeCell ref="A766:B766"/>
    <mergeCell ref="A767:B767"/>
    <mergeCell ref="A768:B768"/>
    <mergeCell ref="A769:B769"/>
    <mergeCell ref="A770:B770"/>
    <mergeCell ref="A754:D754"/>
    <mergeCell ref="A755:D755"/>
    <mergeCell ref="A756:D756"/>
    <mergeCell ref="A757:D757"/>
    <mergeCell ref="A761:F761"/>
    <mergeCell ref="A763:B764"/>
    <mergeCell ref="C763:F763"/>
    <mergeCell ref="A748:D748"/>
    <mergeCell ref="A749:D749"/>
    <mergeCell ref="A750:D750"/>
    <mergeCell ref="A751:D751"/>
    <mergeCell ref="A752:D752"/>
    <mergeCell ref="A753:D753"/>
    <mergeCell ref="A734:D734"/>
    <mergeCell ref="A742:C742"/>
    <mergeCell ref="A744:D744"/>
    <mergeCell ref="A745:D745"/>
    <mergeCell ref="A746:D746"/>
    <mergeCell ref="A747:D747"/>
    <mergeCell ref="A728:D728"/>
    <mergeCell ref="A729:D729"/>
    <mergeCell ref="A730:D730"/>
    <mergeCell ref="A731:D731"/>
    <mergeCell ref="A732:D732"/>
    <mergeCell ref="A733:D733"/>
    <mergeCell ref="A722:D722"/>
    <mergeCell ref="A723:D723"/>
    <mergeCell ref="A724:D724"/>
    <mergeCell ref="A725:D725"/>
    <mergeCell ref="A726:D726"/>
    <mergeCell ref="A727:D727"/>
    <mergeCell ref="A711:D711"/>
    <mergeCell ref="A712:D712"/>
    <mergeCell ref="A713:D713"/>
    <mergeCell ref="A714:D714"/>
    <mergeCell ref="A720:D720"/>
    <mergeCell ref="A721:D721"/>
    <mergeCell ref="A705:D705"/>
    <mergeCell ref="A706:D706"/>
    <mergeCell ref="A707:D707"/>
    <mergeCell ref="A708:D708"/>
    <mergeCell ref="A709:D709"/>
    <mergeCell ref="A710:D710"/>
    <mergeCell ref="A699:D699"/>
    <mergeCell ref="A700:D700"/>
    <mergeCell ref="A701:D701"/>
    <mergeCell ref="A702:D702"/>
    <mergeCell ref="A703:D703"/>
    <mergeCell ref="A704:D704"/>
    <mergeCell ref="A680:D680"/>
    <mergeCell ref="A681:D681"/>
    <mergeCell ref="A682:D682"/>
    <mergeCell ref="A683:D683"/>
    <mergeCell ref="A684:D684"/>
    <mergeCell ref="A697:D697"/>
    <mergeCell ref="A674:D674"/>
    <mergeCell ref="A675:D675"/>
    <mergeCell ref="A676:D676"/>
    <mergeCell ref="A677:D677"/>
    <mergeCell ref="A678:D678"/>
    <mergeCell ref="A679:D679"/>
    <mergeCell ref="A668:D668"/>
    <mergeCell ref="A669:D669"/>
    <mergeCell ref="A670:D670"/>
    <mergeCell ref="A671:D671"/>
    <mergeCell ref="A672:D672"/>
    <mergeCell ref="A673:D673"/>
    <mergeCell ref="A657:B657"/>
    <mergeCell ref="A658:B658"/>
    <mergeCell ref="A659:B659"/>
    <mergeCell ref="A660:B660"/>
    <mergeCell ref="A665:C665"/>
    <mergeCell ref="A667:D667"/>
    <mergeCell ref="A651:B651"/>
    <mergeCell ref="A652:B652"/>
    <mergeCell ref="A653:B653"/>
    <mergeCell ref="A654:B654"/>
    <mergeCell ref="A655:B655"/>
    <mergeCell ref="A656:B656"/>
    <mergeCell ref="A646:D646"/>
    <mergeCell ref="A648:B648"/>
    <mergeCell ref="C648:C649"/>
    <mergeCell ref="D648:D649"/>
    <mergeCell ref="A649:B649"/>
    <mergeCell ref="A650:B650"/>
    <mergeCell ref="A639:D639"/>
    <mergeCell ref="A640:D640"/>
    <mergeCell ref="A641:D641"/>
    <mergeCell ref="A642:D642"/>
    <mergeCell ref="A643:D643"/>
    <mergeCell ref="A644:D644"/>
    <mergeCell ref="A633:D633"/>
    <mergeCell ref="A634:D634"/>
    <mergeCell ref="A635:D635"/>
    <mergeCell ref="A636:D636"/>
    <mergeCell ref="A637:D637"/>
    <mergeCell ref="A638:D638"/>
    <mergeCell ref="A627:D627"/>
    <mergeCell ref="A628:D628"/>
    <mergeCell ref="A629:D629"/>
    <mergeCell ref="A630:D630"/>
    <mergeCell ref="A631:D631"/>
    <mergeCell ref="A632:D632"/>
    <mergeCell ref="A621:D621"/>
    <mergeCell ref="A622:D622"/>
    <mergeCell ref="A623:D623"/>
    <mergeCell ref="A624:D624"/>
    <mergeCell ref="A625:D625"/>
    <mergeCell ref="A626:D626"/>
    <mergeCell ref="A615:D615"/>
    <mergeCell ref="A616:D616"/>
    <mergeCell ref="A617:D617"/>
    <mergeCell ref="A618:D618"/>
    <mergeCell ref="A619:D619"/>
    <mergeCell ref="A620:D620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72:B572"/>
    <mergeCell ref="C572:D572"/>
    <mergeCell ref="A598:C598"/>
    <mergeCell ref="A600:D600"/>
    <mergeCell ref="A601:D601"/>
    <mergeCell ref="A602:D602"/>
    <mergeCell ref="A532:B532"/>
    <mergeCell ref="A533:B533"/>
    <mergeCell ref="A534:B534"/>
    <mergeCell ref="A568:I568"/>
    <mergeCell ref="A570:D570"/>
    <mergeCell ref="A571:B571"/>
    <mergeCell ref="C571:D571"/>
    <mergeCell ref="C522:D522"/>
    <mergeCell ref="A526:D526"/>
    <mergeCell ref="A527:C527"/>
    <mergeCell ref="A529:B529"/>
    <mergeCell ref="A530:B530"/>
    <mergeCell ref="A531:B531"/>
    <mergeCell ref="A513:B513"/>
    <mergeCell ref="A514:B514"/>
    <mergeCell ref="A515:B515"/>
    <mergeCell ref="A516:B516"/>
    <mergeCell ref="A517:B517"/>
    <mergeCell ref="A522:B522"/>
    <mergeCell ref="A498:B498"/>
    <mergeCell ref="A499:B499"/>
    <mergeCell ref="A502:E502"/>
    <mergeCell ref="B504:E504"/>
    <mergeCell ref="C505:E505"/>
    <mergeCell ref="A511:E511"/>
    <mergeCell ref="A492:B492"/>
    <mergeCell ref="A493:B493"/>
    <mergeCell ref="A494:B494"/>
    <mergeCell ref="A495:B495"/>
    <mergeCell ref="A496:B496"/>
    <mergeCell ref="A497:B497"/>
    <mergeCell ref="A486:B486"/>
    <mergeCell ref="A487:B487"/>
    <mergeCell ref="A488:B488"/>
    <mergeCell ref="A489:B489"/>
    <mergeCell ref="A490:B490"/>
    <mergeCell ref="A491:B491"/>
    <mergeCell ref="A466:I466"/>
    <mergeCell ref="A468:A469"/>
    <mergeCell ref="B468:D468"/>
    <mergeCell ref="E468:G468"/>
    <mergeCell ref="H468:J468"/>
    <mergeCell ref="A484:C484"/>
    <mergeCell ref="A442:B442"/>
    <mergeCell ref="A446:E446"/>
    <mergeCell ref="A448:B448"/>
    <mergeCell ref="A449:B449"/>
    <mergeCell ref="A451:E451"/>
    <mergeCell ref="A464:I464"/>
    <mergeCell ref="A432:B432"/>
    <mergeCell ref="A433:B433"/>
    <mergeCell ref="A434:B434"/>
    <mergeCell ref="A438:D438"/>
    <mergeCell ref="A440:B440"/>
    <mergeCell ref="A441:B441"/>
    <mergeCell ref="A426:B426"/>
    <mergeCell ref="A427:B427"/>
    <mergeCell ref="A428:B428"/>
    <mergeCell ref="A429:B429"/>
    <mergeCell ref="A430:B430"/>
    <mergeCell ref="A431:B431"/>
    <mergeCell ref="A420:B420"/>
    <mergeCell ref="A421:B421"/>
    <mergeCell ref="A422:B422"/>
    <mergeCell ref="A423:B423"/>
    <mergeCell ref="A424:B424"/>
    <mergeCell ref="A425:B425"/>
    <mergeCell ref="A404:B404"/>
    <mergeCell ref="A405:B405"/>
    <mergeCell ref="A406:B406"/>
    <mergeCell ref="A407:B407"/>
    <mergeCell ref="A408:B408"/>
    <mergeCell ref="A418:E418"/>
    <mergeCell ref="A398:B398"/>
    <mergeCell ref="A399:B399"/>
    <mergeCell ref="A400:B400"/>
    <mergeCell ref="A401:B401"/>
    <mergeCell ref="A402:B402"/>
    <mergeCell ref="A403:B403"/>
    <mergeCell ref="A392:B392"/>
    <mergeCell ref="A393:B393"/>
    <mergeCell ref="A394:B394"/>
    <mergeCell ref="A395:B395"/>
    <mergeCell ref="A396:B396"/>
    <mergeCell ref="A397:B397"/>
    <mergeCell ref="A387:B387"/>
    <mergeCell ref="G387:H387"/>
    <mergeCell ref="A388:B388"/>
    <mergeCell ref="A389:B389"/>
    <mergeCell ref="A390:B390"/>
    <mergeCell ref="A391:B391"/>
    <mergeCell ref="A378:C378"/>
    <mergeCell ref="A383:C383"/>
    <mergeCell ref="A385:B385"/>
    <mergeCell ref="G385:H385"/>
    <mergeCell ref="A386:B386"/>
    <mergeCell ref="G386:H386"/>
    <mergeCell ref="A363:B363"/>
    <mergeCell ref="A364:B364"/>
    <mergeCell ref="A365:B365"/>
    <mergeCell ref="A366:B366"/>
    <mergeCell ref="A367:B367"/>
    <mergeCell ref="A368:B368"/>
    <mergeCell ref="A357:B357"/>
    <mergeCell ref="A358:B358"/>
    <mergeCell ref="A359:B359"/>
    <mergeCell ref="A360:B360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45:B345"/>
    <mergeCell ref="A346:B346"/>
    <mergeCell ref="A347:B347"/>
    <mergeCell ref="A348:B348"/>
    <mergeCell ref="A349:B349"/>
    <mergeCell ref="A350:B350"/>
    <mergeCell ref="A339:B339"/>
    <mergeCell ref="A340:B340"/>
    <mergeCell ref="A341:B341"/>
    <mergeCell ref="A342:B342"/>
    <mergeCell ref="A343:B343"/>
    <mergeCell ref="A344:B344"/>
    <mergeCell ref="A320:B320"/>
    <mergeCell ref="A321:B321"/>
    <mergeCell ref="A322:B322"/>
    <mergeCell ref="A323:B323"/>
    <mergeCell ref="A336:D336"/>
    <mergeCell ref="A338:B338"/>
    <mergeCell ref="A314:B314"/>
    <mergeCell ref="A315:B315"/>
    <mergeCell ref="A316:B316"/>
    <mergeCell ref="A317:B317"/>
    <mergeCell ref="A318:B318"/>
    <mergeCell ref="A319:B319"/>
    <mergeCell ref="B295:C295"/>
    <mergeCell ref="D295:E295"/>
    <mergeCell ref="B297:E297"/>
    <mergeCell ref="B302:E302"/>
    <mergeCell ref="A311:D311"/>
    <mergeCell ref="A313:B313"/>
    <mergeCell ref="A275:D275"/>
    <mergeCell ref="A277:B277"/>
    <mergeCell ref="A278:B278"/>
    <mergeCell ref="A279:B279"/>
    <mergeCell ref="A280:B280"/>
    <mergeCell ref="A293:E293"/>
    <mergeCell ref="A266:B266"/>
    <mergeCell ref="A267:B267"/>
    <mergeCell ref="A268:B268"/>
    <mergeCell ref="A269:B269"/>
    <mergeCell ref="A270:B270"/>
    <mergeCell ref="A271:B271"/>
    <mergeCell ref="A260:B260"/>
    <mergeCell ref="A261:B261"/>
    <mergeCell ref="A262:B262"/>
    <mergeCell ref="A263:B263"/>
    <mergeCell ref="A264:B264"/>
    <mergeCell ref="A265:B265"/>
    <mergeCell ref="A240:B240"/>
    <mergeCell ref="A241:B241"/>
    <mergeCell ref="A242:B242"/>
    <mergeCell ref="A256:C256"/>
    <mergeCell ref="A258:B258"/>
    <mergeCell ref="A259:B259"/>
    <mergeCell ref="A234:B234"/>
    <mergeCell ref="A235:B235"/>
    <mergeCell ref="A236:B236"/>
    <mergeCell ref="A237:B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157:B157"/>
    <mergeCell ref="A158:B158"/>
    <mergeCell ref="A159:B159"/>
    <mergeCell ref="A160:B160"/>
    <mergeCell ref="A171:I171"/>
    <mergeCell ref="A173:B173"/>
    <mergeCell ref="A151:D151"/>
    <mergeCell ref="A152:C152"/>
    <mergeCell ref="A153:B153"/>
    <mergeCell ref="A154:B154"/>
    <mergeCell ref="A155:B155"/>
    <mergeCell ref="A156:B156"/>
    <mergeCell ref="A135:C135"/>
    <mergeCell ref="A136:A137"/>
    <mergeCell ref="B136:F136"/>
    <mergeCell ref="G136:I136"/>
    <mergeCell ref="A144:C144"/>
    <mergeCell ref="A145:C145"/>
    <mergeCell ref="A77:B77"/>
    <mergeCell ref="A78:B78"/>
    <mergeCell ref="A97:E97"/>
    <mergeCell ref="A122:C122"/>
    <mergeCell ref="A123:C123"/>
    <mergeCell ref="A134:G134"/>
    <mergeCell ref="A71:C71"/>
    <mergeCell ref="A72:B72"/>
    <mergeCell ref="A73:B73"/>
    <mergeCell ref="A74:B74"/>
    <mergeCell ref="A75:B75"/>
    <mergeCell ref="A76:C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C62"/>
    <mergeCell ref="A63:B63"/>
    <mergeCell ref="A64:B64"/>
    <mergeCell ref="A53:C53"/>
    <mergeCell ref="A54:B54"/>
    <mergeCell ref="A55:B55"/>
    <mergeCell ref="A56:B56"/>
    <mergeCell ref="A57:B57"/>
    <mergeCell ref="A58:B58"/>
    <mergeCell ref="A30:I30"/>
    <mergeCell ref="A35:I35"/>
    <mergeCell ref="A50:B50"/>
    <mergeCell ref="C50:C52"/>
    <mergeCell ref="A51:B51"/>
    <mergeCell ref="A52:B52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237 im. Warszawskiej Syrenki, ul. E. Tyszkiwicza 33, 01-172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237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2021-06-08T07:32:24Z</dcterms:created>
  <dcterms:modified xsi:type="dcterms:W3CDTF">2021-06-08T07:33:03Z</dcterms:modified>
</cp:coreProperties>
</file>