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5\2020\"/>
    </mc:Choice>
  </mc:AlternateContent>
  <bookViews>
    <workbookView xWindow="0" yWindow="0" windowWidth="24000" windowHeight="9435"/>
  </bookViews>
  <sheets>
    <sheet name="SP 25" sheetId="1" r:id="rId1"/>
  </sheets>
  <definedNames>
    <definedName name="Z_9AAA29D8_192E_4E21_BE22_DD0F172FD090_.wvu.Rows" localSheetId="0" hidden="1">'SP 25'!$508:$523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3" i="1" l="1"/>
  <c r="F759" i="1" s="1"/>
  <c r="E753" i="1"/>
  <c r="E759" i="1" s="1"/>
  <c r="D753" i="1"/>
  <c r="D759" i="1" s="1"/>
  <c r="C753" i="1"/>
  <c r="C759" i="1" s="1"/>
  <c r="F736" i="1"/>
  <c r="E736" i="1"/>
  <c r="F733" i="1"/>
  <c r="F745" i="1" s="1"/>
  <c r="E733" i="1"/>
  <c r="E745" i="1" s="1"/>
  <c r="F715" i="1"/>
  <c r="E715" i="1"/>
  <c r="F712" i="1"/>
  <c r="E712" i="1"/>
  <c r="F709" i="1"/>
  <c r="F722" i="1" s="1"/>
  <c r="E709" i="1"/>
  <c r="E722" i="1" s="1"/>
  <c r="F696" i="1"/>
  <c r="E696" i="1"/>
  <c r="F691" i="1"/>
  <c r="E691" i="1"/>
  <c r="F689" i="1"/>
  <c r="F702" i="1" s="1"/>
  <c r="E689" i="1"/>
  <c r="E702" i="1" s="1"/>
  <c r="F661" i="1"/>
  <c r="E661" i="1"/>
  <c r="F656" i="1"/>
  <c r="F672" i="1" s="1"/>
  <c r="E656" i="1"/>
  <c r="E672" i="1" s="1"/>
  <c r="D648" i="1"/>
  <c r="C648" i="1"/>
  <c r="F615" i="1"/>
  <c r="E615" i="1"/>
  <c r="F612" i="1"/>
  <c r="E612" i="1"/>
  <c r="F609" i="1"/>
  <c r="E609" i="1"/>
  <c r="F601" i="1"/>
  <c r="E601" i="1"/>
  <c r="F600" i="1"/>
  <c r="E600" i="1"/>
  <c r="F587" i="1"/>
  <c r="F630" i="1" s="1"/>
  <c r="E587" i="1"/>
  <c r="E630" i="1" s="1"/>
  <c r="C573" i="1"/>
  <c r="B573" i="1"/>
  <c r="C568" i="1"/>
  <c r="B568" i="1"/>
  <c r="C567" i="1"/>
  <c r="B567" i="1"/>
  <c r="C562" i="1"/>
  <c r="B562" i="1"/>
  <c r="C557" i="1"/>
  <c r="C556" i="1" s="1"/>
  <c r="B557" i="1"/>
  <c r="B556" i="1" s="1"/>
  <c r="D495" i="1"/>
  <c r="C495" i="1"/>
  <c r="D493" i="1"/>
  <c r="D504" i="1" s="1"/>
  <c r="C493" i="1"/>
  <c r="C504" i="1" s="1"/>
  <c r="K484" i="1"/>
  <c r="E484" i="1"/>
  <c r="K483" i="1"/>
  <c r="E483" i="1"/>
  <c r="K482" i="1"/>
  <c r="E482" i="1"/>
  <c r="K481" i="1"/>
  <c r="E481" i="1"/>
  <c r="K480" i="1"/>
  <c r="K479" i="1" s="1"/>
  <c r="E480" i="1"/>
  <c r="J479" i="1"/>
  <c r="I479" i="1"/>
  <c r="H479" i="1"/>
  <c r="G479" i="1"/>
  <c r="F479" i="1"/>
  <c r="E479" i="1"/>
  <c r="D479" i="1"/>
  <c r="C479" i="1"/>
  <c r="B479" i="1"/>
  <c r="K478" i="1"/>
  <c r="E478" i="1"/>
  <c r="K477" i="1"/>
  <c r="E477" i="1"/>
  <c r="K476" i="1"/>
  <c r="K475" i="1" s="1"/>
  <c r="E476" i="1"/>
  <c r="J475" i="1"/>
  <c r="J485" i="1" s="1"/>
  <c r="I475" i="1"/>
  <c r="I485" i="1" s="1"/>
  <c r="H475" i="1"/>
  <c r="H485" i="1" s="1"/>
  <c r="G475" i="1"/>
  <c r="G485" i="1" s="1"/>
  <c r="F475" i="1"/>
  <c r="F485" i="1" s="1"/>
  <c r="E475" i="1"/>
  <c r="D475" i="1"/>
  <c r="D485" i="1" s="1"/>
  <c r="C475" i="1"/>
  <c r="C485" i="1" s="1"/>
  <c r="B475" i="1"/>
  <c r="B485" i="1" s="1"/>
  <c r="K474" i="1"/>
  <c r="E474" i="1"/>
  <c r="E485" i="1" s="1"/>
  <c r="D441" i="1"/>
  <c r="C441" i="1"/>
  <c r="D429" i="1"/>
  <c r="C429" i="1"/>
  <c r="D421" i="1"/>
  <c r="D434" i="1" s="1"/>
  <c r="C421" i="1"/>
  <c r="C434" i="1" s="1"/>
  <c r="D394" i="1"/>
  <c r="C394" i="1"/>
  <c r="D383" i="1"/>
  <c r="D405" i="1" s="1"/>
  <c r="C383" i="1"/>
  <c r="C405" i="1" s="1"/>
  <c r="D366" i="1"/>
  <c r="C366" i="1"/>
  <c r="D345" i="1"/>
  <c r="C345" i="1"/>
  <c r="D323" i="1"/>
  <c r="C323" i="1"/>
  <c r="E306" i="1"/>
  <c r="D306" i="1"/>
  <c r="C306" i="1"/>
  <c r="B306" i="1"/>
  <c r="E300" i="1"/>
  <c r="D300" i="1"/>
  <c r="C300" i="1"/>
  <c r="B300" i="1"/>
  <c r="D278" i="1"/>
  <c r="C278" i="1"/>
  <c r="D265" i="1"/>
  <c r="C265" i="1"/>
  <c r="D261" i="1"/>
  <c r="D269" i="1" s="1"/>
  <c r="C261" i="1"/>
  <c r="C269" i="1" s="1"/>
  <c r="D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 s="1"/>
  <c r="F221" i="1"/>
  <c r="F242" i="1" s="1"/>
  <c r="E221" i="1"/>
  <c r="E242" i="1" s="1"/>
  <c r="D221" i="1"/>
  <c r="C221" i="1"/>
  <c r="C242" i="1" s="1"/>
  <c r="G220" i="1"/>
  <c r="G219" i="1"/>
  <c r="G218" i="1"/>
  <c r="G217" i="1"/>
  <c r="G216" i="1"/>
  <c r="G215" i="1"/>
  <c r="G214" i="1"/>
  <c r="G213" i="1"/>
  <c r="G212" i="1"/>
  <c r="G242" i="1" s="1"/>
  <c r="I200" i="1"/>
  <c r="H200" i="1"/>
  <c r="G200" i="1"/>
  <c r="F200" i="1"/>
  <c r="E200" i="1"/>
  <c r="I199" i="1"/>
  <c r="I198" i="1"/>
  <c r="I197" i="1"/>
  <c r="I196" i="1"/>
  <c r="I195" i="1"/>
  <c r="G186" i="1"/>
  <c r="F186" i="1"/>
  <c r="E186" i="1"/>
  <c r="G179" i="1"/>
  <c r="F179" i="1"/>
  <c r="E179" i="1"/>
  <c r="D153" i="1"/>
  <c r="C153" i="1"/>
  <c r="I140" i="1"/>
  <c r="H140" i="1"/>
  <c r="G140" i="1"/>
  <c r="F140" i="1"/>
  <c r="E140" i="1"/>
  <c r="D140" i="1"/>
  <c r="C140" i="1"/>
  <c r="B140" i="1"/>
  <c r="E117" i="1"/>
  <c r="E116" i="1"/>
  <c r="E115" i="1"/>
  <c r="E114" i="1" s="1"/>
  <c r="D114" i="1"/>
  <c r="C114" i="1"/>
  <c r="B114" i="1"/>
  <c r="E113" i="1"/>
  <c r="E112" i="1" s="1"/>
  <c r="D112" i="1"/>
  <c r="D118" i="1" s="1"/>
  <c r="C112" i="1"/>
  <c r="C118" i="1" s="1"/>
  <c r="B112" i="1"/>
  <c r="B118" i="1" s="1"/>
  <c r="E111" i="1"/>
  <c r="D109" i="1"/>
  <c r="E108" i="1"/>
  <c r="E107" i="1"/>
  <c r="E106" i="1"/>
  <c r="E105" i="1" s="1"/>
  <c r="D105" i="1"/>
  <c r="C105" i="1"/>
  <c r="B105" i="1"/>
  <c r="E104" i="1"/>
  <c r="E103" i="1"/>
  <c r="E102" i="1"/>
  <c r="D102" i="1"/>
  <c r="C102" i="1"/>
  <c r="C109" i="1" s="1"/>
  <c r="B102" i="1"/>
  <c r="B109" i="1" s="1"/>
  <c r="E101" i="1"/>
  <c r="C75" i="1"/>
  <c r="C73" i="1"/>
  <c r="C68" i="1"/>
  <c r="C65" i="1"/>
  <c r="C62" i="1"/>
  <c r="C56" i="1"/>
  <c r="C59" i="1" s="1"/>
  <c r="C76" i="1" s="1"/>
  <c r="C53" i="1"/>
  <c r="H36" i="1"/>
  <c r="G36" i="1"/>
  <c r="F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I28" i="1"/>
  <c r="G27" i="1"/>
  <c r="E27" i="1"/>
  <c r="E26" i="1" s="1"/>
  <c r="H26" i="1"/>
  <c r="G26" i="1"/>
  <c r="F26" i="1"/>
  <c r="D26" i="1"/>
  <c r="C26" i="1"/>
  <c r="B26" i="1"/>
  <c r="I25" i="1"/>
  <c r="E24" i="1"/>
  <c r="E22" i="1" s="1"/>
  <c r="I23" i="1"/>
  <c r="H22" i="1"/>
  <c r="H29" i="1" s="1"/>
  <c r="G22" i="1"/>
  <c r="G29" i="1" s="1"/>
  <c r="F22" i="1"/>
  <c r="F29" i="1" s="1"/>
  <c r="D22" i="1"/>
  <c r="D29" i="1" s="1"/>
  <c r="C22" i="1"/>
  <c r="C29" i="1" s="1"/>
  <c r="B22" i="1"/>
  <c r="B29" i="1" s="1"/>
  <c r="G21" i="1"/>
  <c r="E21" i="1"/>
  <c r="E29" i="1" s="1"/>
  <c r="E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G37" i="1" s="1"/>
  <c r="F12" i="1"/>
  <c r="F19" i="1" s="1"/>
  <c r="F37" i="1" s="1"/>
  <c r="E12" i="1"/>
  <c r="D12" i="1"/>
  <c r="C12" i="1"/>
  <c r="C19" i="1" s="1"/>
  <c r="C37" i="1" s="1"/>
  <c r="B12" i="1"/>
  <c r="B19" i="1" s="1"/>
  <c r="B37" i="1" s="1"/>
  <c r="I11" i="1"/>
  <c r="D11" i="1"/>
  <c r="D19" i="1" s="1"/>
  <c r="E118" i="1" l="1"/>
  <c r="D37" i="1"/>
  <c r="I19" i="1"/>
  <c r="E37" i="1"/>
  <c r="E109" i="1"/>
  <c r="K485" i="1"/>
  <c r="I24" i="1"/>
  <c r="I22" i="1" s="1"/>
  <c r="I27" i="1"/>
  <c r="I26" i="1" s="1"/>
  <c r="E36" i="1"/>
  <c r="I21" i="1"/>
  <c r="I29" i="1" l="1"/>
  <c r="I37" i="1" s="1"/>
  <c r="I36" i="1"/>
</calcChain>
</file>

<file path=xl/sharedStrings.xml><?xml version="1.0" encoding="utf-8"?>
<sst xmlns="http://schemas.openxmlformats.org/spreadsheetml/2006/main" count="642" uniqueCount="432">
  <si>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</si>
  <si>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</si>
  <si>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</si>
  <si>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</si>
  <si>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</si>
  <si>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</si>
  <si>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</si>
  <si>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</si>
  <si>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</si>
  <si>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</si>
  <si>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</si>
  <si>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</si>
  <si>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</si>
  <si>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</si>
  <si>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</si>
  <si>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</si>
  <si>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</si>
  <si>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</si>
  <si>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</si>
  <si>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</si>
  <si>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</si>
  <si>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</si>
  <si>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</si>
  <si>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</si>
  <si>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</si>
  <si>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</si>
  <si>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</si>
  <si>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</si>
  <si>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</si>
  <si>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</si>
  <si>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</si>
  <si>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</si>
  <si>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</si>
  <si>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</si>
  <si>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</si>
  <si>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</si>
  <si>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</si>
  <si>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</si>
  <si>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</si>
  <si>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</si>
  <si>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</si>
  <si>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</si>
  <si>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</si>
  <si>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</si>
  <si>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</si>
  <si>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</si>
  <si>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</si>
  <si>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</si>
  <si>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</si>
  <si>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</si>
  <si>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</si>
  <si>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</si>
  <si>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</si>
  <si>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</si>
  <si>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</si>
  <si>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</si>
  <si>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</si>
  <si>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</si>
  <si>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</si>
  <si>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</si>
  <si>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</si>
  <si>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</si>
  <si>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</si>
  <si>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</si>
  <si>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</si>
  <si>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</si>
  <si>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</si>
  <si>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</si>
  <si>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</si>
  <si>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</si>
  <si>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</si>
  <si>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</si>
  <si>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</si>
  <si>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</si>
  <si>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</si>
  <si>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</si>
  <si>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</si>
  <si>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</si>
  <si>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</si>
  <si>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</si>
  <si>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</si>
  <si>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</si>
  <si>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</si>
  <si>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</si>
  <si>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</si>
  <si>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</si>
  <si>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</si>
  <si>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</si>
  <si>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</si>
  <si>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</si>
  <si>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</si>
  <si>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</si>
  <si>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</si>
  <si>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</si>
  <si>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</si>
  <si>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</si>
  <si>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</si>
  <si>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</si>
  <si>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</si>
  <si>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</si>
  <si>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</si>
  <si>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</si>
  <si>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</si>
  <si>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</si>
  <si>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</si>
  <si>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</si>
  <si>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</si>
  <si>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</si>
  <si>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</si>
  <si>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</si>
  <si>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</si>
  <si>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</si>
  <si>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</si>
  <si>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</si>
  <si>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</si>
  <si>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</si>
  <si>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</si>
  <si>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</si>
  <si>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</si>
  <si>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</si>
  <si>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</si>
  <si>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</si>
  <si>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</si>
  <si>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</si>
  <si>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</si>
  <si>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</si>
  <si>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</si>
  <si>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</si>
  <si>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</si>
  <si>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</si>
  <si>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</si>
  <si>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</si>
  <si>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</si>
  <si>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</si>
  <si>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</si>
  <si>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</si>
  <si>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</si>
  <si>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</si>
  <si>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</si>
  <si>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</si>
  <si>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</si>
  <si>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</si>
  <si>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</si>
  <si>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</si>
  <si>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</si>
  <si>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</si>
  <si>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</si>
  <si>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</si>
  <si>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</si>
  <si>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</si>
  <si>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</si>
  <si>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</si>
  <si>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</si>
  <si>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</si>
  <si>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</si>
  <si>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</si>
  <si>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</si>
  <si>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</si>
  <si>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</si>
  <si>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</si>
  <si>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</si>
  <si>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</si>
  <si>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</si>
  <si>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</si>
  <si>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</si>
  <si>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</si>
  <si>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</si>
  <si>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</si>
  <si>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</si>
  <si>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</si>
  <si>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</si>
  <si>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</si>
  <si>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</si>
  <si>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</si>
  <si>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</si>
  <si>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</si>
  <si>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</si>
  <si>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</si>
  <si>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</si>
  <si>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</si>
  <si>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</si>
  <si>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</si>
  <si>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</si>
  <si>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</si>
  <si>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</si>
  <si>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</si>
  <si>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</si>
  <si>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</si>
  <si>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</si>
  <si>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</si>
  <si>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</si>
  <si>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</si>
  <si>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</si>
  <si>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</si>
  <si>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</si>
  <si>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</si>
  <si>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</si>
  <si>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</si>
  <si>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</si>
  <si>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</si>
  <si>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</si>
  <si>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</si>
  <si>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</si>
  <si>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</si>
  <si>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</si>
  <si>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</si>
  <si>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</si>
  <si>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</si>
  <si>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</si>
  <si>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</si>
  <si>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</si>
  <si>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</si>
  <si>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</si>
  <si>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</si>
  <si>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</si>
  <si>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</si>
  <si>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</si>
  <si>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</si>
  <si>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</si>
  <si>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</si>
  <si>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</si>
  <si>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</si>
  <si>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</si>
  <si>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</si>
  <si>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</si>
  <si>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</si>
  <si>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</si>
  <si>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</si>
  <si>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</si>
  <si>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</si>
  <si>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</si>
  <si>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</si>
  <si>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</si>
  <si>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</si>
  <si>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</si>
  <si>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</si>
  <si>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</si>
  <si>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</si>
  <si>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</si>
  <si>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</si>
  <si>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</si>
  <si>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</si>
  <si>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</si>
  <si>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</si>
  <si>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</si>
  <si>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</si>
  <si>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</si>
  <si>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</si>
  <si>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</si>
  <si>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</si>
  <si>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</si>
  <si>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</si>
  <si>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</si>
  <si>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</si>
  <si>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</si>
  <si>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</si>
  <si>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</si>
  <si>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</si>
  <si>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</si>
  <si>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</si>
  <si>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</si>
  <si>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</si>
  <si>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</si>
  <si>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</si>
  <si>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</si>
  <si>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</si>
  <si>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</si>
  <si>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</si>
  <si>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Obroty roku poprzedniego</t>
  </si>
  <si>
    <t>Obroty roku bieżącego</t>
  </si>
  <si>
    <t>Przychody</t>
  </si>
  <si>
    <t xml:space="preserve">o nadzwyczajnej wartości </t>
  </si>
  <si>
    <t xml:space="preserve">Umorzenie składek społecznych ZUS DZ. U. z 2020r. poz.374 z późn. zm. </t>
  </si>
  <si>
    <t>które wystąpiły incydentalnie</t>
  </si>
  <si>
    <t>Koszty</t>
  </si>
  <si>
    <t>zakup środków ochrony osobistej, odkażanie pomieszczeń -środki własne COVID-19</t>
  </si>
  <si>
    <t>zakup usług dostępu do Internetu, sprzętu przydatnego w prowadzeniu zajęć na odległość zg z Rozp. MEN z dn. 18 11 2020r. w związku z zapobieganiem, przciwdziałaniem i zwalczaniem COVID-19</t>
  </si>
  <si>
    <t>`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</si>
  <si>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</si>
  <si>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</si>
  <si>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</si>
  <si>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</si>
  <si>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</si>
  <si>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</si>
  <si>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</si>
  <si>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</si>
  <si>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</si>
  <si>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</si>
  <si>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</si>
  <si>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</si>
  <si>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</si>
  <si>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</si>
  <si>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</si>
  <si>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</si>
  <si>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</si>
  <si>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</si>
  <si>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</si>
  <si>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</si>
  <si>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</si>
  <si>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</si>
  <si>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</si>
  <si>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</si>
  <si>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</si>
  <si>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</si>
  <si>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</si>
  <si>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</si>
  <si>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</si>
  <si>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</si>
  <si>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</si>
  <si>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</si>
  <si>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</si>
  <si>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</si>
  <si>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</si>
  <si>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</si>
  <si>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</si>
  <si>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</si>
  <si>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</si>
  <si>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</si>
  <si>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</si>
  <si>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</si>
  <si>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</si>
  <si>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</si>
  <si>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</si>
  <si>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</si>
  <si>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</si>
  <si>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</si>
  <si>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</si>
  <si>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</si>
  <si>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</si>
  <si>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</si>
  <si>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</si>
  <si>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</si>
  <si>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</si>
  <si>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</si>
  <si>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</si>
  <si>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</si>
  <si>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</si>
  <si>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</si>
  <si>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</si>
  <si>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</si>
  <si>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</si>
  <si>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</si>
  <si>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</si>
  <si>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</si>
  <si>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</si>
  <si>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</si>
  <si>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</si>
  <si>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</si>
  <si>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</si>
  <si>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</si>
  <si>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</si>
  <si>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</si>
  <si>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</si>
  <si>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</si>
  <si>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</si>
  <si>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</si>
  <si>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</si>
  <si>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</si>
  <si>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</si>
  <si>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</si>
  <si>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</si>
  <si>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</si>
  <si>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</si>
  <si>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</si>
  <si>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</si>
  <si>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</si>
  <si>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</si>
  <si>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</si>
  <si>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</si>
  <si>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</si>
  <si>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</si>
  <si>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</si>
  <si>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</si>
  <si>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</si>
  <si>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</si>
  <si>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</si>
  <si>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</si>
  <si>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</si>
  <si>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</si>
  <si>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</si>
  <si>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</si>
  <si>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</si>
  <si>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</si>
  <si>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</si>
  <si>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</si>
  <si>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</si>
  <si>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</si>
  <si>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</si>
  <si>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</si>
  <si>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</si>
  <si>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</si>
  <si>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</si>
  <si>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</si>
  <si>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</si>
  <si>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</si>
  <si>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</si>
  <si>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</si>
  <si>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</si>
  <si>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</si>
  <si>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</si>
  <si>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</si>
  <si>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</si>
  <si>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</si>
  <si>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</si>
  <si>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</si>
  <si>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</si>
  <si>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</si>
  <si>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</si>
  <si>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</si>
  <si>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</si>
  <si>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</si>
  <si>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</si>
  <si>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</si>
  <si>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</si>
  <si>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</si>
  <si>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</si>
  <si>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</si>
  <si>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 xml:space="preserve">nie wystąpiły 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</si>
  <si>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</si>
  <si>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</si>
  <si>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</si>
  <si>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</si>
  <si>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</si>
  <si>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</si>
  <si>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</si>
  <si>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</si>
  <si>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</si>
  <si>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</si>
  <si>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</si>
  <si>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</si>
  <si>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</si>
  <si>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II.2.3. Przychody lub koszty o nadzwyczajnej wartości lub które wystąpiły incydentalnie.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</si>
</sst>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42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>
      <alignment vertical="center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0" xfId="0" applyNumberFormat="1" applyFont="1" applyFill="1" applyBorder="1" applyAlignment="1">
      <alignment horizontal="left" vertical="center"/>
    </xf>
    <xf numFmtId="4" fontId="8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4" fontId="22" fillId="0" borderId="0" xfId="0" applyNumberFormat="1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right" vertical="center" wrapText="1"/>
    </xf>
    <xf numFmtId="0" fontId="24" fillId="0" borderId="0" xfId="0" applyFont="1" applyFill="1" applyBorder="1"/>
    <xf numFmtId="4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NumberFormat="1" applyFont="1" applyFill="1" applyBorder="1" applyAlignment="1" applyProtection="1"/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34" fillId="0" borderId="55" xfId="0" applyNumberFormat="1" applyFont="1" applyBorder="1" applyAlignment="1" applyProtection="1">
      <alignment vertical="center"/>
      <protection locked="0"/>
    </xf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Fill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5" borderId="0" xfId="0" applyNumberFormat="1" applyFont="1" applyFill="1" applyBorder="1" applyAlignment="1" applyProtection="1">
      <alignment horizontal="left" vertical="center"/>
      <protection locked="0"/>
    </xf>
    <xf numFmtId="4" fontId="28" fillId="5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 wrapText="1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28" fillId="0" borderId="0" xfId="0" applyNumberFormat="1" applyFont="1" applyAlignment="1">
      <alignment horizontal="left" wrapText="1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" fontId="21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4" fontId="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08"/>
  <sheetViews>
    <sheetView tabSelected="1" view="pageLayout" topLeftCell="A551" zoomScale="90" zoomScalePageLayoutView="90" workbookViewId="0">
      <selection activeCell="A553" sqref="A553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6" t="s">
        <v>1</v>
      </c>
      <c r="G3" s="927"/>
      <c r="H3" s="927"/>
      <c r="I3" s="927"/>
      <c r="J3" s="927"/>
    </row>
    <row r="4" spans="1:10" s="8" customFormat="1" ht="15">
      <c r="A4" s="5"/>
      <c r="B4" s="7"/>
      <c r="C4" s="7"/>
      <c r="D4" s="928"/>
      <c r="E4" s="928"/>
    </row>
    <row r="5" spans="1:10" ht="15" customHeight="1">
      <c r="A5" s="620" t="s">
        <v>2</v>
      </c>
      <c r="B5" s="620"/>
      <c r="C5" s="620"/>
      <c r="D5" s="620"/>
      <c r="E5" s="620"/>
      <c r="F5" s="620"/>
      <c r="G5" s="620"/>
      <c r="H5" s="620"/>
      <c r="I5" s="620"/>
    </row>
    <row r="6" spans="1:10" ht="14.25" thickBot="1">
      <c r="A6" s="929"/>
      <c r="B6" s="930"/>
      <c r="C6" s="930"/>
      <c r="D6" s="930"/>
      <c r="E6" s="930"/>
      <c r="F6" s="930"/>
      <c r="G6" s="930"/>
      <c r="H6" s="929"/>
      <c r="I6" s="929"/>
    </row>
    <row r="7" spans="1:10" ht="15" customHeight="1" thickBot="1">
      <c r="A7" s="10"/>
      <c r="B7" s="931" t="s">
        <v>3</v>
      </c>
      <c r="C7" s="932"/>
      <c r="D7" s="932"/>
      <c r="E7" s="932"/>
      <c r="F7" s="932"/>
      <c r="G7" s="933"/>
      <c r="H7" s="11"/>
      <c r="I7" s="11"/>
    </row>
    <row r="8" spans="1:10">
      <c r="A8" s="934" t="s">
        <v>4</v>
      </c>
      <c r="B8" s="936" t="s">
        <v>5</v>
      </c>
      <c r="C8" s="938" t="s">
        <v>6</v>
      </c>
      <c r="D8" s="936" t="s">
        <v>7</v>
      </c>
      <c r="E8" s="940" t="s">
        <v>8</v>
      </c>
      <c r="F8" s="922" t="s">
        <v>9</v>
      </c>
      <c r="G8" s="922" t="s">
        <v>10</v>
      </c>
      <c r="H8" s="922" t="s">
        <v>11</v>
      </c>
      <c r="I8" s="924" t="s">
        <v>12</v>
      </c>
    </row>
    <row r="9" spans="1:10" ht="81.75" customHeight="1">
      <c r="A9" s="935"/>
      <c r="B9" s="937"/>
      <c r="C9" s="939"/>
      <c r="D9" s="937"/>
      <c r="E9" s="941"/>
      <c r="F9" s="923"/>
      <c r="G9" s="923"/>
      <c r="H9" s="923"/>
      <c r="I9" s="925"/>
    </row>
    <row r="10" spans="1:10" s="12" customFormat="1" ht="12.75" customHeight="1">
      <c r="A10" s="909" t="s">
        <v>13</v>
      </c>
      <c r="B10" s="912"/>
      <c r="C10" s="912"/>
      <c r="D10" s="912"/>
      <c r="E10" s="910"/>
      <c r="F10" s="910"/>
      <c r="G10" s="910"/>
      <c r="H10" s="910"/>
      <c r="I10" s="911"/>
    </row>
    <row r="11" spans="1:10" s="12" customFormat="1" ht="12.75">
      <c r="A11" s="13" t="s">
        <v>14</v>
      </c>
      <c r="B11" s="14"/>
      <c r="C11" s="14"/>
      <c r="D11" s="14">
        <f>2654216.06+2319915.92</f>
        <v>4974131.9800000004</v>
      </c>
      <c r="E11" s="14">
        <v>514440.51</v>
      </c>
      <c r="F11" s="14"/>
      <c r="G11" s="14">
        <v>487581.5</v>
      </c>
      <c r="H11" s="14"/>
      <c r="I11" s="15">
        <f>SUM(B11:H11)</f>
        <v>5976153.9900000002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63715.37</v>
      </c>
      <c r="F12" s="14">
        <f t="shared" si="0"/>
        <v>0</v>
      </c>
      <c r="G12" s="14">
        <f t="shared" si="0"/>
        <v>7026</v>
      </c>
      <c r="H12" s="14">
        <f t="shared" si="0"/>
        <v>0</v>
      </c>
      <c r="I12" s="15">
        <f t="shared" si="0"/>
        <v>70741.37</v>
      </c>
    </row>
    <row r="13" spans="1:10">
      <c r="A13" s="16" t="s">
        <v>16</v>
      </c>
      <c r="B13" s="17"/>
      <c r="C13" s="17"/>
      <c r="D13" s="17"/>
      <c r="E13" s="18">
        <v>63715.37</v>
      </c>
      <c r="F13" s="18"/>
      <c r="G13" s="18">
        <v>7026</v>
      </c>
      <c r="H13" s="18"/>
      <c r="I13" s="19">
        <f>SUM(B13:H13)</f>
        <v>70741.37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109351.55</v>
      </c>
      <c r="F16" s="14">
        <f t="shared" si="1"/>
        <v>0</v>
      </c>
      <c r="G16" s="14">
        <f t="shared" si="1"/>
        <v>34987.589999999997</v>
      </c>
      <c r="H16" s="14">
        <f t="shared" si="1"/>
        <v>0</v>
      </c>
      <c r="I16" s="15">
        <f t="shared" si="1"/>
        <v>144339.14000000001</v>
      </c>
    </row>
    <row r="17" spans="1:9">
      <c r="A17" s="16" t="s">
        <v>20</v>
      </c>
      <c r="B17" s="17"/>
      <c r="C17" s="17"/>
      <c r="D17" s="17"/>
      <c r="E17" s="18">
        <v>109351.55</v>
      </c>
      <c r="F17" s="18"/>
      <c r="G17" s="18">
        <v>34987.589999999997</v>
      </c>
      <c r="H17" s="17"/>
      <c r="I17" s="19">
        <f>SUM(B17:H17)</f>
        <v>144339.14000000001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4974131.9800000004</v>
      </c>
      <c r="E19" s="14">
        <f t="shared" si="2"/>
        <v>468804.33</v>
      </c>
      <c r="F19" s="14">
        <f t="shared" si="2"/>
        <v>0</v>
      </c>
      <c r="G19" s="14">
        <f t="shared" si="2"/>
        <v>459619.91000000003</v>
      </c>
      <c r="H19" s="14">
        <f t="shared" si="2"/>
        <v>0</v>
      </c>
      <c r="I19" s="15">
        <f t="shared" si="2"/>
        <v>5902556.2200000007</v>
      </c>
    </row>
    <row r="20" spans="1:9">
      <c r="A20" s="909" t="s">
        <v>22</v>
      </c>
      <c r="B20" s="910"/>
      <c r="C20" s="910"/>
      <c r="D20" s="910"/>
      <c r="E20" s="910"/>
      <c r="F20" s="910"/>
      <c r="G20" s="910"/>
      <c r="H20" s="910"/>
      <c r="I20" s="911"/>
    </row>
    <row r="21" spans="1:9">
      <c r="A21" s="13" t="s">
        <v>23</v>
      </c>
      <c r="B21" s="14"/>
      <c r="C21" s="14"/>
      <c r="D21" s="14">
        <v>4169327.91</v>
      </c>
      <c r="E21" s="14">
        <f>444246.21+70194.3</f>
        <v>514440.51</v>
      </c>
      <c r="F21" s="14"/>
      <c r="G21" s="14">
        <f>338289.09+140542.5</f>
        <v>478831.59</v>
      </c>
      <c r="H21" s="14"/>
      <c r="I21" s="15">
        <f>SUM(B21:H21)</f>
        <v>5162600.01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93704.77</v>
      </c>
      <c r="E22" s="14">
        <f t="shared" si="3"/>
        <v>63715.37</v>
      </c>
      <c r="F22" s="14">
        <f t="shared" si="3"/>
        <v>0</v>
      </c>
      <c r="G22" s="14">
        <f t="shared" si="3"/>
        <v>10025.969999999999</v>
      </c>
      <c r="H22" s="14">
        <f t="shared" si="3"/>
        <v>0</v>
      </c>
      <c r="I22" s="15">
        <f t="shared" si="3"/>
        <v>167446.10999999999</v>
      </c>
    </row>
    <row r="23" spans="1:9">
      <c r="A23" s="16" t="s">
        <v>24</v>
      </c>
      <c r="B23" s="18"/>
      <c r="C23" s="18"/>
      <c r="D23" s="18">
        <v>93704.77</v>
      </c>
      <c r="E23" s="18"/>
      <c r="F23" s="18"/>
      <c r="G23" s="18">
        <v>2999.97</v>
      </c>
      <c r="H23" s="17"/>
      <c r="I23" s="19">
        <f t="shared" ref="I23:I28" si="4">SUM(B23:H23)</f>
        <v>96704.74</v>
      </c>
    </row>
    <row r="24" spans="1:9">
      <c r="A24" s="16" t="s">
        <v>17</v>
      </c>
      <c r="B24" s="17"/>
      <c r="C24" s="17"/>
      <c r="D24" s="18"/>
      <c r="E24" s="18">
        <f>62517.37+1198</f>
        <v>63715.37</v>
      </c>
      <c r="F24" s="18"/>
      <c r="G24" s="18">
        <v>7026</v>
      </c>
      <c r="H24" s="17"/>
      <c r="I24" s="19">
        <f t="shared" si="4"/>
        <v>70741.37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109351.55</v>
      </c>
      <c r="F26" s="14">
        <f t="shared" si="5"/>
        <v>0</v>
      </c>
      <c r="G26" s="14">
        <f t="shared" si="5"/>
        <v>34987.589999999997</v>
      </c>
      <c r="H26" s="14">
        <f t="shared" si="5"/>
        <v>0</v>
      </c>
      <c r="I26" s="15">
        <f t="shared" si="5"/>
        <v>144339.14000000001</v>
      </c>
    </row>
    <row r="27" spans="1:9">
      <c r="A27" s="16" t="s">
        <v>20</v>
      </c>
      <c r="B27" s="17"/>
      <c r="C27" s="17"/>
      <c r="D27" s="17"/>
      <c r="E27" s="18">
        <f>59273.74+36032.01+14045.8</f>
        <v>109351.55</v>
      </c>
      <c r="F27" s="18"/>
      <c r="G27" s="18">
        <f>4089.99+30897.6</f>
        <v>34987.589999999997</v>
      </c>
      <c r="H27" s="17"/>
      <c r="I27" s="19">
        <f t="shared" si="4"/>
        <v>144339.14000000001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4263032.68</v>
      </c>
      <c r="E29" s="14">
        <f t="shared" si="6"/>
        <v>468804.33</v>
      </c>
      <c r="F29" s="14">
        <f t="shared" si="6"/>
        <v>0</v>
      </c>
      <c r="G29" s="14">
        <f t="shared" si="6"/>
        <v>453869.97</v>
      </c>
      <c r="H29" s="14">
        <f t="shared" si="6"/>
        <v>0</v>
      </c>
      <c r="I29" s="15">
        <f t="shared" si="6"/>
        <v>5185706.9800000004</v>
      </c>
    </row>
    <row r="30" spans="1:9">
      <c r="A30" s="909" t="s">
        <v>25</v>
      </c>
      <c r="B30" s="910"/>
      <c r="C30" s="910"/>
      <c r="D30" s="910"/>
      <c r="E30" s="910"/>
      <c r="F30" s="910"/>
      <c r="G30" s="910"/>
      <c r="H30" s="910"/>
      <c r="I30" s="911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9" t="s">
        <v>28</v>
      </c>
      <c r="B35" s="912"/>
      <c r="C35" s="912"/>
      <c r="D35" s="912"/>
      <c r="E35" s="912"/>
      <c r="F35" s="912"/>
      <c r="G35" s="912"/>
      <c r="H35" s="912"/>
      <c r="I35" s="911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804804.0700000003</v>
      </c>
      <c r="E36" s="26">
        <f t="shared" si="8"/>
        <v>0</v>
      </c>
      <c r="F36" s="26">
        <f t="shared" si="8"/>
        <v>0</v>
      </c>
      <c r="G36" s="26">
        <f t="shared" si="8"/>
        <v>8749.9099999999744</v>
      </c>
      <c r="H36" s="26">
        <f t="shared" si="8"/>
        <v>0</v>
      </c>
      <c r="I36" s="27">
        <f t="shared" si="8"/>
        <v>813553.98000000045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711099.30000000075</v>
      </c>
      <c r="E37" s="29">
        <f t="shared" si="9"/>
        <v>0</v>
      </c>
      <c r="F37" s="29">
        <f t="shared" si="9"/>
        <v>0</v>
      </c>
      <c r="G37" s="29">
        <f t="shared" si="9"/>
        <v>5749.9400000000605</v>
      </c>
      <c r="H37" s="29">
        <f t="shared" si="9"/>
        <v>0</v>
      </c>
      <c r="I37" s="30">
        <f t="shared" si="9"/>
        <v>716849.24000000022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13" t="s">
        <v>30</v>
      </c>
      <c r="B48" s="914"/>
      <c r="C48" s="915" t="s">
        <v>31</v>
      </c>
    </row>
    <row r="49" spans="1:3" ht="13.5" customHeight="1">
      <c r="A49" s="918"/>
      <c r="B49" s="919"/>
      <c r="C49" s="916"/>
    </row>
    <row r="50" spans="1:3" ht="29.25" customHeight="1">
      <c r="A50" s="920"/>
      <c r="B50" s="921"/>
      <c r="C50" s="917"/>
    </row>
    <row r="51" spans="1:3" ht="15">
      <c r="A51" s="899" t="s">
        <v>13</v>
      </c>
      <c r="B51" s="900"/>
      <c r="C51" s="894"/>
    </row>
    <row r="52" spans="1:3" ht="15">
      <c r="A52" s="884" t="s">
        <v>14</v>
      </c>
      <c r="B52" s="885"/>
      <c r="C52" s="35">
        <v>35740.79</v>
      </c>
    </row>
    <row r="53" spans="1:3" ht="15">
      <c r="A53" s="903" t="s">
        <v>15</v>
      </c>
      <c r="B53" s="904"/>
      <c r="C53" s="36">
        <f>SUM(C54:C55)</f>
        <v>1309.95</v>
      </c>
    </row>
    <row r="54" spans="1:3" ht="15">
      <c r="A54" s="901" t="s">
        <v>16</v>
      </c>
      <c r="B54" s="902"/>
      <c r="C54" s="37"/>
    </row>
    <row r="55" spans="1:3" ht="15">
      <c r="A55" s="901" t="s">
        <v>17</v>
      </c>
      <c r="B55" s="902"/>
      <c r="C55" s="37">
        <v>1309.95</v>
      </c>
    </row>
    <row r="56" spans="1:3" ht="15">
      <c r="A56" s="903" t="s">
        <v>19</v>
      </c>
      <c r="B56" s="904"/>
      <c r="C56" s="36">
        <f>SUM(C57:C58)</f>
        <v>0</v>
      </c>
    </row>
    <row r="57" spans="1:3" ht="15">
      <c r="A57" s="901" t="s">
        <v>20</v>
      </c>
      <c r="B57" s="902"/>
      <c r="C57" s="37"/>
    </row>
    <row r="58" spans="1:3" ht="15">
      <c r="A58" s="901" t="s">
        <v>17</v>
      </c>
      <c r="B58" s="902"/>
      <c r="C58" s="37"/>
    </row>
    <row r="59" spans="1:3" ht="15">
      <c r="A59" s="903" t="s">
        <v>32</v>
      </c>
      <c r="B59" s="904"/>
      <c r="C59" s="36">
        <f>C52+C53-C56</f>
        <v>37050.74</v>
      </c>
    </row>
    <row r="60" spans="1:3" ht="15">
      <c r="A60" s="899" t="s">
        <v>22</v>
      </c>
      <c r="B60" s="900"/>
      <c r="C60" s="894"/>
    </row>
    <row r="61" spans="1:3" ht="15">
      <c r="A61" s="884" t="s">
        <v>23</v>
      </c>
      <c r="B61" s="885"/>
      <c r="C61" s="35">
        <v>35740.79</v>
      </c>
    </row>
    <row r="62" spans="1:3" ht="15">
      <c r="A62" s="903" t="s">
        <v>15</v>
      </c>
      <c r="B62" s="904"/>
      <c r="C62" s="36">
        <f>SUM(C63:C64)</f>
        <v>1309.95</v>
      </c>
    </row>
    <row r="63" spans="1:3" ht="15">
      <c r="A63" s="901" t="s">
        <v>24</v>
      </c>
      <c r="B63" s="902"/>
      <c r="C63" s="37"/>
    </row>
    <row r="64" spans="1:3" ht="15">
      <c r="A64" s="901" t="s">
        <v>17</v>
      </c>
      <c r="B64" s="902"/>
      <c r="C64" s="38">
        <v>1309.95</v>
      </c>
    </row>
    <row r="65" spans="1:3" ht="15">
      <c r="A65" s="903" t="s">
        <v>19</v>
      </c>
      <c r="B65" s="904"/>
      <c r="C65" s="36">
        <f>SUM(C66:C67)</f>
        <v>0</v>
      </c>
    </row>
    <row r="66" spans="1:3" ht="15">
      <c r="A66" s="901" t="s">
        <v>20</v>
      </c>
      <c r="B66" s="902"/>
      <c r="C66" s="37"/>
    </row>
    <row r="67" spans="1:3" ht="15">
      <c r="A67" s="905" t="s">
        <v>17</v>
      </c>
      <c r="B67" s="906"/>
      <c r="C67" s="39"/>
    </row>
    <row r="68" spans="1:3" ht="15">
      <c r="A68" s="907" t="s">
        <v>21</v>
      </c>
      <c r="B68" s="908"/>
      <c r="C68" s="40">
        <f>C61+C62-C65</f>
        <v>37050.74</v>
      </c>
    </row>
    <row r="69" spans="1:3" ht="15">
      <c r="A69" s="892" t="s">
        <v>25</v>
      </c>
      <c r="B69" s="893"/>
      <c r="C69" s="894"/>
    </row>
    <row r="70" spans="1:3" ht="15">
      <c r="A70" s="884" t="s">
        <v>23</v>
      </c>
      <c r="B70" s="885"/>
      <c r="C70" s="35"/>
    </row>
    <row r="71" spans="1:3" ht="15">
      <c r="A71" s="895" t="s">
        <v>26</v>
      </c>
      <c r="B71" s="896"/>
      <c r="C71" s="41"/>
    </row>
    <row r="72" spans="1:3" ht="15">
      <c r="A72" s="895" t="s">
        <v>27</v>
      </c>
      <c r="B72" s="896"/>
      <c r="C72" s="41"/>
    </row>
    <row r="73" spans="1:3" ht="15">
      <c r="A73" s="897" t="s">
        <v>32</v>
      </c>
      <c r="B73" s="898"/>
      <c r="C73" s="42">
        <f>C70+C71-C72</f>
        <v>0</v>
      </c>
    </row>
    <row r="74" spans="1:3" ht="15">
      <c r="A74" s="899" t="s">
        <v>28</v>
      </c>
      <c r="B74" s="900"/>
      <c r="C74" s="894"/>
    </row>
    <row r="75" spans="1:3" ht="15">
      <c r="A75" s="884" t="s">
        <v>23</v>
      </c>
      <c r="B75" s="885"/>
      <c r="C75" s="35">
        <f>C52-C61-C70</f>
        <v>0</v>
      </c>
    </row>
    <row r="76" spans="1:3" ht="15.75" thickBot="1">
      <c r="A76" s="886" t="s">
        <v>21</v>
      </c>
      <c r="B76" s="887"/>
      <c r="C76" s="43">
        <f>C59-C68-C73</f>
        <v>0</v>
      </c>
    </row>
    <row r="97" spans="1:5" ht="15">
      <c r="A97" s="888" t="s">
        <v>33</v>
      </c>
      <c r="B97" s="889"/>
      <c r="C97" s="889"/>
      <c r="D97" s="889"/>
      <c r="E97" s="889"/>
    </row>
    <row r="98" spans="1:5" ht="14.25" thickBot="1">
      <c r="A98" s="44"/>
      <c r="B98" s="45"/>
      <c r="C98" s="45"/>
      <c r="D98" s="45"/>
      <c r="E98" s="45"/>
    </row>
    <row r="99" spans="1:5" ht="177" customHeight="1" thickBot="1">
      <c r="A99" s="46" t="s">
        <v>34</v>
      </c>
      <c r="B99" s="47" t="s">
        <v>35</v>
      </c>
      <c r="C99" s="47" t="s">
        <v>36</v>
      </c>
      <c r="D99" s="47" t="s">
        <v>37</v>
      </c>
      <c r="E99" s="48" t="s">
        <v>38</v>
      </c>
    </row>
    <row r="100" spans="1:5" ht="14.25" thickBot="1">
      <c r="A100" s="49" t="s">
        <v>13</v>
      </c>
      <c r="B100" s="50"/>
      <c r="C100" s="50"/>
      <c r="D100" s="50"/>
      <c r="E100" s="51"/>
    </row>
    <row r="101" spans="1:5" ht="25.5">
      <c r="A101" s="52" t="s">
        <v>39</v>
      </c>
      <c r="B101" s="53"/>
      <c r="C101" s="53"/>
      <c r="D101" s="53"/>
      <c r="E101" s="54">
        <f>B101+C101+D101</f>
        <v>0</v>
      </c>
    </row>
    <row r="102" spans="1:5">
      <c r="A102" s="55" t="s">
        <v>26</v>
      </c>
      <c r="B102" s="56">
        <f>SUM(B103:B104)</f>
        <v>0</v>
      </c>
      <c r="C102" s="56">
        <f>SUM(C103:C104)</f>
        <v>0</v>
      </c>
      <c r="D102" s="56">
        <f>SUM(D103:D104)</f>
        <v>0</v>
      </c>
      <c r="E102" s="57">
        <f>SUM(E103:E104)</f>
        <v>0</v>
      </c>
    </row>
    <row r="103" spans="1:5">
      <c r="A103" s="58" t="s">
        <v>40</v>
      </c>
      <c r="B103" s="59"/>
      <c r="C103" s="59"/>
      <c r="D103" s="59"/>
      <c r="E103" s="60">
        <f>B103+C103+D103</f>
        <v>0</v>
      </c>
    </row>
    <row r="104" spans="1:5">
      <c r="A104" s="58" t="s">
        <v>41</v>
      </c>
      <c r="B104" s="59"/>
      <c r="C104" s="59"/>
      <c r="D104" s="59"/>
      <c r="E104" s="60">
        <f>B104+C104+D104</f>
        <v>0</v>
      </c>
    </row>
    <row r="105" spans="1:5">
      <c r="A105" s="55" t="s">
        <v>27</v>
      </c>
      <c r="B105" s="56">
        <f>SUM(B106:B108)</f>
        <v>0</v>
      </c>
      <c r="C105" s="56">
        <f>SUM(C106:C108)</f>
        <v>0</v>
      </c>
      <c r="D105" s="56">
        <f>SUM(D106:D108)</f>
        <v>0</v>
      </c>
      <c r="E105" s="57">
        <f>SUM(E106:E108)</f>
        <v>0</v>
      </c>
    </row>
    <row r="106" spans="1:5">
      <c r="A106" s="58" t="s">
        <v>42</v>
      </c>
      <c r="B106" s="59"/>
      <c r="C106" s="59"/>
      <c r="D106" s="59"/>
      <c r="E106" s="60">
        <f>B106+C106+D106</f>
        <v>0</v>
      </c>
    </row>
    <row r="107" spans="1:5">
      <c r="A107" s="58" t="s">
        <v>43</v>
      </c>
      <c r="B107" s="59"/>
      <c r="C107" s="59"/>
      <c r="D107" s="59"/>
      <c r="E107" s="60">
        <f>B107+C107+D107</f>
        <v>0</v>
      </c>
    </row>
    <row r="108" spans="1:5">
      <c r="A108" s="61" t="s">
        <v>44</v>
      </c>
      <c r="B108" s="59"/>
      <c r="C108" s="59"/>
      <c r="D108" s="59"/>
      <c r="E108" s="60">
        <f>B108+C108+D108</f>
        <v>0</v>
      </c>
    </row>
    <row r="109" spans="1:5" ht="26.25" thickBot="1">
      <c r="A109" s="62" t="s">
        <v>45</v>
      </c>
      <c r="B109" s="63">
        <f>B101+B102-B105</f>
        <v>0</v>
      </c>
      <c r="C109" s="63">
        <f>C101+C102-C105</f>
        <v>0</v>
      </c>
      <c r="D109" s="63">
        <f>D101+D102-D105</f>
        <v>0</v>
      </c>
      <c r="E109" s="64">
        <f>E101+E102-E105</f>
        <v>0</v>
      </c>
    </row>
    <row r="110" spans="1:5" ht="14.25" thickBot="1">
      <c r="A110" s="65" t="s">
        <v>46</v>
      </c>
      <c r="B110" s="66"/>
      <c r="C110" s="66"/>
      <c r="D110" s="66"/>
      <c r="E110" s="67"/>
    </row>
    <row r="111" spans="1:5">
      <c r="A111" s="52" t="s">
        <v>47</v>
      </c>
      <c r="B111" s="53"/>
      <c r="C111" s="53"/>
      <c r="D111" s="53"/>
      <c r="E111" s="54">
        <f>B111+C111+D111</f>
        <v>0</v>
      </c>
    </row>
    <row r="112" spans="1:5">
      <c r="A112" s="55" t="s">
        <v>26</v>
      </c>
      <c r="B112" s="56">
        <f>SUM(B113:B113)</f>
        <v>0</v>
      </c>
      <c r="C112" s="56">
        <f>SUM(C113:C113)</f>
        <v>0</v>
      </c>
      <c r="D112" s="56">
        <f>SUM(D113:D113)</f>
        <v>0</v>
      </c>
      <c r="E112" s="57">
        <f>SUM(E113:E113)</f>
        <v>0</v>
      </c>
    </row>
    <row r="113" spans="1:5">
      <c r="A113" s="58" t="s">
        <v>48</v>
      </c>
      <c r="B113" s="59"/>
      <c r="C113" s="59"/>
      <c r="D113" s="59"/>
      <c r="E113" s="60">
        <f>B113+C113+D113</f>
        <v>0</v>
      </c>
    </row>
    <row r="114" spans="1:5">
      <c r="A114" s="55" t="s">
        <v>27</v>
      </c>
      <c r="B114" s="56">
        <f>SUM(B115:B117)</f>
        <v>0</v>
      </c>
      <c r="C114" s="56">
        <f>SUM(C115:C117)</f>
        <v>0</v>
      </c>
      <c r="D114" s="56">
        <f>SUM(D115:D117)</f>
        <v>0</v>
      </c>
      <c r="E114" s="57">
        <f>SUM(E115:E117)</f>
        <v>0</v>
      </c>
    </row>
    <row r="115" spans="1:5">
      <c r="A115" s="58" t="s">
        <v>49</v>
      </c>
      <c r="B115" s="59"/>
      <c r="C115" s="59"/>
      <c r="D115" s="59"/>
      <c r="E115" s="60">
        <f>B115+C115+D115</f>
        <v>0</v>
      </c>
    </row>
    <row r="116" spans="1:5">
      <c r="A116" s="58" t="s">
        <v>50</v>
      </c>
      <c r="B116" s="59"/>
      <c r="C116" s="59"/>
      <c r="D116" s="59"/>
      <c r="E116" s="60">
        <f>B116+C116+D116</f>
        <v>0</v>
      </c>
    </row>
    <row r="117" spans="1:5">
      <c r="A117" s="68" t="s">
        <v>51</v>
      </c>
      <c r="B117" s="59"/>
      <c r="C117" s="59"/>
      <c r="D117" s="59"/>
      <c r="E117" s="60">
        <f>B117+C117+D117</f>
        <v>0</v>
      </c>
    </row>
    <row r="118" spans="1:5" ht="14.25" thickBot="1">
      <c r="A118" s="62" t="s">
        <v>52</v>
      </c>
      <c r="B118" s="63">
        <f>B111+B112-B114</f>
        <v>0</v>
      </c>
      <c r="C118" s="63">
        <f>C111+C112-C114</f>
        <v>0</v>
      </c>
      <c r="D118" s="63">
        <f>D111+D112-D114</f>
        <v>0</v>
      </c>
      <c r="E118" s="64">
        <f>E111+E112-E114</f>
        <v>0</v>
      </c>
    </row>
    <row r="122" spans="1:5" ht="36.75" customHeight="1">
      <c r="A122" s="620" t="s">
        <v>53</v>
      </c>
      <c r="B122" s="866"/>
      <c r="C122" s="866"/>
    </row>
    <row r="123" spans="1:5">
      <c r="A123" s="890"/>
      <c r="B123" s="891"/>
      <c r="C123" s="891"/>
    </row>
    <row r="124" spans="1:5">
      <c r="A124" s="69" t="s">
        <v>54</v>
      </c>
      <c r="B124" s="69" t="s">
        <v>55</v>
      </c>
      <c r="C124" s="69" t="s">
        <v>56</v>
      </c>
    </row>
    <row r="125" spans="1:5">
      <c r="A125" s="70" t="s">
        <v>57</v>
      </c>
      <c r="B125" s="71"/>
      <c r="C125" s="71"/>
    </row>
    <row r="126" spans="1:5">
      <c r="A126" s="72" t="s">
        <v>58</v>
      </c>
      <c r="B126" s="72"/>
      <c r="C126" s="72"/>
    </row>
    <row r="127" spans="1:5">
      <c r="A127" s="73" t="s">
        <v>59</v>
      </c>
      <c r="B127" s="74"/>
      <c r="C127" s="75"/>
    </row>
    <row r="128" spans="1:5">
      <c r="A128" s="76"/>
      <c r="B128" s="77"/>
      <c r="C128" s="78"/>
    </row>
    <row r="129" spans="1:9">
      <c r="A129" s="76"/>
      <c r="B129" s="77"/>
      <c r="C129" s="78"/>
    </row>
    <row r="130" spans="1:9">
      <c r="A130" s="76"/>
      <c r="B130" s="77"/>
      <c r="C130" s="78"/>
    </row>
    <row r="133" spans="1:9" ht="15">
      <c r="A133" s="620" t="s">
        <v>60</v>
      </c>
      <c r="B133" s="866"/>
      <c r="C133" s="866"/>
      <c r="D133" s="621"/>
      <c r="E133" s="621"/>
      <c r="F133" s="621"/>
      <c r="G133" s="621"/>
    </row>
    <row r="134" spans="1:9" ht="14.25" thickBot="1">
      <c r="A134" s="877"/>
      <c r="B134" s="878"/>
      <c r="C134" s="878"/>
    </row>
    <row r="135" spans="1:9" ht="13.5" customHeight="1">
      <c r="A135" s="879"/>
      <c r="B135" s="881" t="s">
        <v>61</v>
      </c>
      <c r="C135" s="882"/>
      <c r="D135" s="882"/>
      <c r="E135" s="882"/>
      <c r="F135" s="883"/>
      <c r="G135" s="881" t="s">
        <v>62</v>
      </c>
      <c r="H135" s="882"/>
      <c r="I135" s="883"/>
    </row>
    <row r="136" spans="1:9" ht="51">
      <c r="A136" s="880"/>
      <c r="B136" s="79" t="s">
        <v>63</v>
      </c>
      <c r="C136" s="80" t="s">
        <v>64</v>
      </c>
      <c r="D136" s="80" t="s">
        <v>65</v>
      </c>
      <c r="E136" s="80" t="s">
        <v>66</v>
      </c>
      <c r="F136" s="81" t="s">
        <v>67</v>
      </c>
      <c r="G136" s="82" t="s">
        <v>68</v>
      </c>
      <c r="H136" s="83" t="s">
        <v>69</v>
      </c>
      <c r="I136" s="84" t="s">
        <v>70</v>
      </c>
    </row>
    <row r="137" spans="1:9">
      <c r="A137" s="85" t="s">
        <v>55</v>
      </c>
      <c r="B137" s="86"/>
      <c r="C137" s="87"/>
      <c r="D137" s="87"/>
      <c r="E137" s="88"/>
      <c r="F137" s="89"/>
      <c r="G137" s="90"/>
      <c r="H137" s="87"/>
      <c r="I137" s="91"/>
    </row>
    <row r="138" spans="1:9" ht="36">
      <c r="A138" s="92" t="s">
        <v>71</v>
      </c>
      <c r="B138" s="93"/>
      <c r="C138" s="94"/>
      <c r="D138" s="94"/>
      <c r="E138" s="88"/>
      <c r="F138" s="89"/>
      <c r="G138" s="90"/>
      <c r="H138" s="94"/>
      <c r="I138" s="95"/>
    </row>
    <row r="139" spans="1:9" ht="36.75" thickBot="1">
      <c r="A139" s="96" t="s">
        <v>72</v>
      </c>
      <c r="B139" s="97"/>
      <c r="C139" s="98"/>
      <c r="D139" s="98"/>
      <c r="E139" s="88"/>
      <c r="F139" s="89"/>
      <c r="G139" s="90"/>
      <c r="H139" s="98"/>
      <c r="I139" s="99"/>
    </row>
    <row r="140" spans="1:9" ht="15.75" thickBot="1">
      <c r="A140" s="100" t="s">
        <v>56</v>
      </c>
      <c r="B140" s="101">
        <f t="shared" ref="B140:I140" si="10">B137+B138-B139</f>
        <v>0</v>
      </c>
      <c r="C140" s="102">
        <f t="shared" si="10"/>
        <v>0</v>
      </c>
      <c r="D140" s="102">
        <f t="shared" si="10"/>
        <v>0</v>
      </c>
      <c r="E140" s="103">
        <f t="shared" si="10"/>
        <v>0</v>
      </c>
      <c r="F140" s="104">
        <f t="shared" si="10"/>
        <v>0</v>
      </c>
      <c r="G140" s="105">
        <f t="shared" si="10"/>
        <v>0</v>
      </c>
      <c r="H140" s="106">
        <f t="shared" si="10"/>
        <v>0</v>
      </c>
      <c r="I140" s="107">
        <f t="shared" si="10"/>
        <v>0</v>
      </c>
    </row>
    <row r="143" spans="1:9" ht="15">
      <c r="A143" s="620" t="s">
        <v>73</v>
      </c>
      <c r="B143" s="866"/>
      <c r="C143" s="866"/>
    </row>
    <row r="144" spans="1:9" ht="14.25" thickBot="1">
      <c r="A144" s="877"/>
      <c r="B144" s="878"/>
      <c r="C144" s="878"/>
    </row>
    <row r="145" spans="1:4">
      <c r="A145" s="108" t="s">
        <v>54</v>
      </c>
      <c r="B145" s="109" t="s">
        <v>55</v>
      </c>
      <c r="C145" s="110" t="s">
        <v>56</v>
      </c>
    </row>
    <row r="146" spans="1:4" ht="26.25" thickBot="1">
      <c r="A146" s="111" t="s">
        <v>74</v>
      </c>
      <c r="B146" s="112"/>
      <c r="C146" s="113"/>
    </row>
    <row r="150" spans="1:4" ht="50.25" customHeight="1">
      <c r="A150" s="620" t="s">
        <v>75</v>
      </c>
      <c r="B150" s="866"/>
      <c r="C150" s="866"/>
      <c r="D150" s="621"/>
    </row>
    <row r="151" spans="1:4" ht="14.25" thickBot="1">
      <c r="A151" s="867"/>
      <c r="B151" s="868"/>
      <c r="C151" s="868"/>
    </row>
    <row r="152" spans="1:4">
      <c r="A152" s="869" t="s">
        <v>34</v>
      </c>
      <c r="B152" s="870"/>
      <c r="C152" s="109" t="s">
        <v>55</v>
      </c>
      <c r="D152" s="110" t="s">
        <v>56</v>
      </c>
    </row>
    <row r="153" spans="1:4" ht="66" customHeight="1">
      <c r="A153" s="871" t="s">
        <v>76</v>
      </c>
      <c r="B153" s="872"/>
      <c r="C153" s="71">
        <f>C155+SUM(C156:C159)</f>
        <v>0</v>
      </c>
      <c r="D153" s="114">
        <f>D155+SUM(D156:D159)</f>
        <v>0</v>
      </c>
    </row>
    <row r="154" spans="1:4">
      <c r="A154" s="873" t="s">
        <v>58</v>
      </c>
      <c r="B154" s="874"/>
      <c r="C154" s="115"/>
      <c r="D154" s="116"/>
    </row>
    <row r="155" spans="1:4">
      <c r="A155" s="875" t="s">
        <v>5</v>
      </c>
      <c r="B155" s="876"/>
      <c r="C155" s="117"/>
      <c r="D155" s="118"/>
    </row>
    <row r="156" spans="1:4">
      <c r="A156" s="863" t="s">
        <v>7</v>
      </c>
      <c r="B156" s="864"/>
      <c r="C156" s="119"/>
      <c r="D156" s="120"/>
    </row>
    <row r="157" spans="1:4">
      <c r="A157" s="863" t="s">
        <v>8</v>
      </c>
      <c r="B157" s="864"/>
      <c r="C157" s="119"/>
      <c r="D157" s="120"/>
    </row>
    <row r="158" spans="1:4">
      <c r="A158" s="863" t="s">
        <v>9</v>
      </c>
      <c r="B158" s="864"/>
      <c r="C158" s="119"/>
      <c r="D158" s="120"/>
    </row>
    <row r="159" spans="1:4">
      <c r="A159" s="863" t="s">
        <v>10</v>
      </c>
      <c r="B159" s="864"/>
      <c r="C159" s="119"/>
      <c r="D159" s="120"/>
    </row>
    <row r="171" spans="1:9">
      <c r="A171" s="506" t="s">
        <v>77</v>
      </c>
      <c r="B171" s="718"/>
      <c r="C171" s="718"/>
      <c r="D171" s="718"/>
      <c r="E171" s="718"/>
      <c r="F171" s="718"/>
      <c r="G171" s="718"/>
      <c r="H171" s="718"/>
      <c r="I171" s="718"/>
    </row>
    <row r="172" spans="1:9" ht="16.5" thickBot="1">
      <c r="A172" s="121"/>
      <c r="B172" s="122"/>
      <c r="C172" s="122"/>
      <c r="D172" s="122"/>
      <c r="E172" s="122" t="s">
        <v>78</v>
      </c>
      <c r="F172" s="123"/>
      <c r="G172" s="123"/>
      <c r="H172" s="123"/>
      <c r="I172" s="123"/>
    </row>
    <row r="173" spans="1:9" ht="96" customHeight="1" thickBot="1">
      <c r="A173" s="823" t="s">
        <v>79</v>
      </c>
      <c r="B173" s="865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26.25" customHeight="1">
      <c r="A174" s="128"/>
      <c r="B174" s="129" t="s">
        <v>55</v>
      </c>
      <c r="C174" s="130"/>
      <c r="D174" s="131"/>
      <c r="E174" s="132"/>
      <c r="F174" s="131"/>
      <c r="G174" s="132"/>
      <c r="H174" s="132"/>
      <c r="I174" s="133"/>
    </row>
    <row r="175" spans="1:9" ht="15" customHeight="1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52"/>
      <c r="B179" s="153" t="s">
        <v>91</v>
      </c>
      <c r="C179" s="154"/>
      <c r="D179" s="154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54"/>
    </row>
    <row r="180" spans="1:9" ht="93" customHeight="1" thickBot="1">
      <c r="A180" s="823" t="s">
        <v>79</v>
      </c>
      <c r="B180" s="824"/>
      <c r="C180" s="124" t="s">
        <v>80</v>
      </c>
      <c r="D180" s="125" t="s">
        <v>81</v>
      </c>
      <c r="E180" s="124" t="s">
        <v>82</v>
      </c>
      <c r="F180" s="126" t="s">
        <v>83</v>
      </c>
      <c r="G180" s="124" t="s">
        <v>84</v>
      </c>
      <c r="H180" s="124" t="s">
        <v>85</v>
      </c>
      <c r="I180" s="127" t="s">
        <v>86</v>
      </c>
    </row>
    <row r="181" spans="1:9" ht="14.25" thickBot="1">
      <c r="A181" s="155"/>
      <c r="B181" s="156" t="s">
        <v>56</v>
      </c>
      <c r="C181" s="157"/>
      <c r="D181" s="158"/>
      <c r="E181" s="159"/>
      <c r="F181" s="158"/>
      <c r="G181" s="159"/>
      <c r="H181" s="159"/>
      <c r="I181" s="160"/>
    </row>
    <row r="182" spans="1:9">
      <c r="A182" s="134"/>
      <c r="B182" s="135" t="s">
        <v>87</v>
      </c>
      <c r="C182" s="136"/>
      <c r="D182" s="137"/>
      <c r="E182" s="138"/>
      <c r="F182" s="137"/>
      <c r="G182" s="138"/>
      <c r="H182" s="138"/>
      <c r="I182" s="139"/>
    </row>
    <row r="183" spans="1:9">
      <c r="A183" s="140" t="s">
        <v>88</v>
      </c>
      <c r="B183" s="141"/>
      <c r="C183" s="142"/>
      <c r="D183" s="143"/>
      <c r="E183" s="144"/>
      <c r="F183" s="143"/>
      <c r="G183" s="144"/>
      <c r="H183" s="144"/>
      <c r="I183" s="145"/>
    </row>
    <row r="184" spans="1:9">
      <c r="A184" s="140" t="s">
        <v>89</v>
      </c>
      <c r="B184" s="141"/>
      <c r="C184" s="142"/>
      <c r="D184" s="143"/>
      <c r="E184" s="144"/>
      <c r="F184" s="143"/>
      <c r="G184" s="144"/>
      <c r="H184" s="144"/>
      <c r="I184" s="145"/>
    </row>
    <row r="185" spans="1:9" ht="14.25" thickBot="1">
      <c r="A185" s="146" t="s">
        <v>90</v>
      </c>
      <c r="B185" s="147"/>
      <c r="C185" s="148"/>
      <c r="D185" s="149"/>
      <c r="E185" s="150"/>
      <c r="F185" s="149"/>
      <c r="G185" s="150"/>
      <c r="H185" s="150"/>
      <c r="I185" s="151"/>
    </row>
    <row r="186" spans="1:9" ht="14.25" thickBot="1">
      <c r="A186" s="161"/>
      <c r="B186" s="153" t="s">
        <v>91</v>
      </c>
      <c r="C186" s="154"/>
      <c r="D186" s="162"/>
      <c r="E186" s="154">
        <f>SUM(E183:E185)</f>
        <v>0</v>
      </c>
      <c r="F186" s="154">
        <f>SUM(F183:F185)</f>
        <v>0</v>
      </c>
      <c r="G186" s="154">
        <f>SUM(G183:G185)</f>
        <v>0</v>
      </c>
      <c r="H186" s="154"/>
      <c r="I186" s="163"/>
    </row>
    <row r="191" spans="1:9" ht="15">
      <c r="A191" s="853" t="s">
        <v>92</v>
      </c>
      <c r="B191" s="854"/>
      <c r="C191" s="854"/>
      <c r="D191" s="854"/>
      <c r="E191" s="854"/>
      <c r="F191" s="854"/>
      <c r="G191" s="854"/>
      <c r="H191" s="854"/>
      <c r="I191" s="854"/>
    </row>
    <row r="192" spans="1:9" ht="14.25" thickBot="1">
      <c r="A192" s="164"/>
      <c r="B192" s="165"/>
      <c r="C192" s="165"/>
      <c r="D192" s="165"/>
      <c r="E192" s="164"/>
      <c r="F192" s="164"/>
      <c r="G192" s="164"/>
      <c r="H192" s="164"/>
      <c r="I192" s="164"/>
    </row>
    <row r="193" spans="1:9" ht="14.25" thickBot="1">
      <c r="A193" s="855" t="s">
        <v>93</v>
      </c>
      <c r="B193" s="856"/>
      <c r="C193" s="856"/>
      <c r="D193" s="857"/>
      <c r="E193" s="755" t="s">
        <v>55</v>
      </c>
      <c r="F193" s="551" t="s">
        <v>94</v>
      </c>
      <c r="G193" s="552"/>
      <c r="H193" s="553"/>
      <c r="I193" s="861" t="s">
        <v>56</v>
      </c>
    </row>
    <row r="194" spans="1:9" ht="26.25" thickBot="1">
      <c r="A194" s="858"/>
      <c r="B194" s="859"/>
      <c r="C194" s="859"/>
      <c r="D194" s="860"/>
      <c r="E194" s="756"/>
      <c r="F194" s="166" t="s">
        <v>26</v>
      </c>
      <c r="G194" s="167" t="s">
        <v>95</v>
      </c>
      <c r="H194" s="166" t="s">
        <v>96</v>
      </c>
      <c r="I194" s="862"/>
    </row>
    <row r="195" spans="1:9">
      <c r="A195" s="168">
        <v>1</v>
      </c>
      <c r="B195" s="787" t="s">
        <v>65</v>
      </c>
      <c r="C195" s="843"/>
      <c r="D195" s="788"/>
      <c r="E195" s="169"/>
      <c r="F195" s="170"/>
      <c r="G195" s="170"/>
      <c r="H195" s="170"/>
      <c r="I195" s="171">
        <f>E195+F195-G195-H195</f>
        <v>0</v>
      </c>
    </row>
    <row r="196" spans="1:9">
      <c r="A196" s="172"/>
      <c r="B196" s="844" t="s">
        <v>97</v>
      </c>
      <c r="C196" s="845"/>
      <c r="D196" s="846"/>
      <c r="E196" s="173"/>
      <c r="F196" s="174"/>
      <c r="G196" s="174"/>
      <c r="H196" s="174"/>
      <c r="I196" s="175">
        <f>E196+F196-G196-H196</f>
        <v>0</v>
      </c>
    </row>
    <row r="197" spans="1:9">
      <c r="A197" s="176" t="s">
        <v>98</v>
      </c>
      <c r="B197" s="847" t="s">
        <v>99</v>
      </c>
      <c r="C197" s="848"/>
      <c r="D197" s="849"/>
      <c r="E197" s="177">
        <v>399.91</v>
      </c>
      <c r="F197" s="178">
        <v>16.440000000000001</v>
      </c>
      <c r="G197" s="178"/>
      <c r="H197" s="178"/>
      <c r="I197" s="179">
        <f>E197+F197-G197-H197</f>
        <v>416.35</v>
      </c>
    </row>
    <row r="198" spans="1:9">
      <c r="A198" s="176"/>
      <c r="B198" s="844" t="s">
        <v>97</v>
      </c>
      <c r="C198" s="845"/>
      <c r="D198" s="846"/>
      <c r="E198" s="180"/>
      <c r="F198" s="178"/>
      <c r="G198" s="178"/>
      <c r="H198" s="178"/>
      <c r="I198" s="178">
        <f>E198+F198-G198-H198</f>
        <v>0</v>
      </c>
    </row>
    <row r="199" spans="1:9" ht="14.25" thickBot="1">
      <c r="A199" s="181" t="s">
        <v>100</v>
      </c>
      <c r="B199" s="847" t="s">
        <v>101</v>
      </c>
      <c r="C199" s="848"/>
      <c r="D199" s="849"/>
      <c r="E199" s="177"/>
      <c r="F199" s="178"/>
      <c r="G199" s="178"/>
      <c r="H199" s="178"/>
      <c r="I199" s="174">
        <f>E199+F199-G199-H199</f>
        <v>0</v>
      </c>
    </row>
    <row r="200" spans="1:9" ht="14.25" thickBot="1">
      <c r="A200" s="850" t="s">
        <v>102</v>
      </c>
      <c r="B200" s="851"/>
      <c r="C200" s="851"/>
      <c r="D200" s="852"/>
      <c r="E200" s="182">
        <f>E195+E197+E199</f>
        <v>399.91</v>
      </c>
      <c r="F200" s="182">
        <f>F195+F197+F199</f>
        <v>16.440000000000001</v>
      </c>
      <c r="G200" s="182">
        <f>G195+G197+G199</f>
        <v>0</v>
      </c>
      <c r="H200" s="182">
        <f>H195+H197+H199</f>
        <v>0</v>
      </c>
      <c r="I200" s="183">
        <f>I195+I197+I199</f>
        <v>416.35</v>
      </c>
    </row>
    <row r="201" spans="1:9">
      <c r="A201"/>
      <c r="B201"/>
      <c r="C201"/>
      <c r="D201"/>
      <c r="E201"/>
      <c r="F201"/>
      <c r="G201"/>
      <c r="H201"/>
      <c r="I201"/>
    </row>
    <row r="202" spans="1:9" ht="14.25">
      <c r="A202" s="184" t="s">
        <v>103</v>
      </c>
      <c r="B202"/>
      <c r="C202"/>
      <c r="D202"/>
      <c r="E202"/>
      <c r="F202"/>
      <c r="G202"/>
      <c r="H202"/>
      <c r="I202"/>
    </row>
    <row r="203" spans="1:9" ht="14.25">
      <c r="A203" s="184" t="s">
        <v>104</v>
      </c>
      <c r="B203"/>
      <c r="C203"/>
      <c r="D203"/>
      <c r="E203"/>
      <c r="F203"/>
      <c r="G203"/>
      <c r="H203"/>
      <c r="I203"/>
    </row>
    <row r="204" spans="1:9">
      <c r="A204" s="184"/>
      <c r="B204"/>
      <c r="C204"/>
      <c r="D204"/>
      <c r="E204"/>
      <c r="F204"/>
      <c r="G204"/>
      <c r="H204"/>
      <c r="I204"/>
    </row>
    <row r="205" spans="1:9">
      <c r="A205" s="184"/>
      <c r="B205"/>
      <c r="C205"/>
      <c r="D205"/>
      <c r="E205"/>
      <c r="F205"/>
      <c r="G205"/>
      <c r="H205"/>
      <c r="I205"/>
    </row>
    <row r="206" spans="1:9">
      <c r="A206" s="184"/>
      <c r="B206"/>
      <c r="C206"/>
      <c r="D206"/>
      <c r="E206"/>
      <c r="F206"/>
      <c r="G206"/>
      <c r="H206"/>
      <c r="I206"/>
    </row>
    <row r="207" spans="1:9">
      <c r="A207" s="184"/>
      <c r="B207"/>
      <c r="C207"/>
      <c r="D207"/>
      <c r="E207"/>
      <c r="F207"/>
      <c r="G207"/>
      <c r="H207"/>
      <c r="I207"/>
    </row>
    <row r="208" spans="1:9">
      <c r="A208" s="184"/>
      <c r="B208"/>
      <c r="C208"/>
      <c r="D208"/>
      <c r="E208"/>
      <c r="F208"/>
      <c r="G208"/>
      <c r="H208"/>
      <c r="I208"/>
    </row>
    <row r="209" spans="1:7" ht="14.25">
      <c r="A209" s="550" t="s">
        <v>105</v>
      </c>
      <c r="B209" s="550"/>
      <c r="C209" s="550"/>
      <c r="D209" s="550"/>
      <c r="E209" s="550"/>
      <c r="F209" s="550"/>
      <c r="G209" s="550"/>
    </row>
    <row r="210" spans="1:7" ht="14.25" thickBot="1">
      <c r="A210" s="185"/>
      <c r="B210" s="186"/>
      <c r="C210" s="187"/>
      <c r="D210" s="187"/>
      <c r="E210" s="187"/>
      <c r="F210" s="187"/>
      <c r="G210" s="187"/>
    </row>
    <row r="211" spans="1:7" ht="26.25" thickBot="1">
      <c r="A211" s="757" t="s">
        <v>106</v>
      </c>
      <c r="B211" s="841"/>
      <c r="C211" s="188" t="s">
        <v>107</v>
      </c>
      <c r="D211" s="189" t="s">
        <v>108</v>
      </c>
      <c r="E211" s="190" t="s">
        <v>109</v>
      </c>
      <c r="F211" s="189" t="s">
        <v>110</v>
      </c>
      <c r="G211" s="191" t="s">
        <v>111</v>
      </c>
    </row>
    <row r="212" spans="1:7" ht="26.25" customHeight="1">
      <c r="A212" s="842" t="s">
        <v>112</v>
      </c>
      <c r="B212" s="806"/>
      <c r="C212" s="192"/>
      <c r="D212" s="192"/>
      <c r="E212" s="192"/>
      <c r="F212" s="192"/>
      <c r="G212" s="193">
        <f>C212+D212-E212-F212</f>
        <v>0</v>
      </c>
    </row>
    <row r="213" spans="1:7" ht="25.5" customHeight="1">
      <c r="A213" s="838" t="s">
        <v>113</v>
      </c>
      <c r="B213" s="799"/>
      <c r="C213" s="194"/>
      <c r="D213" s="194"/>
      <c r="E213" s="194"/>
      <c r="F213" s="194"/>
      <c r="G213" s="195">
        <f t="shared" ref="G213:G220" si="11">C213+D213-E213-F213</f>
        <v>0</v>
      </c>
    </row>
    <row r="214" spans="1:7">
      <c r="A214" s="838" t="s">
        <v>114</v>
      </c>
      <c r="B214" s="799"/>
      <c r="C214" s="194"/>
      <c r="D214" s="194"/>
      <c r="E214" s="194"/>
      <c r="F214" s="194"/>
      <c r="G214" s="195">
        <f t="shared" si="11"/>
        <v>0</v>
      </c>
    </row>
    <row r="215" spans="1:7">
      <c r="A215" s="838" t="s">
        <v>115</v>
      </c>
      <c r="B215" s="799"/>
      <c r="C215" s="194"/>
      <c r="D215" s="194"/>
      <c r="E215" s="194"/>
      <c r="F215" s="194"/>
      <c r="G215" s="195">
        <f t="shared" si="11"/>
        <v>0</v>
      </c>
    </row>
    <row r="216" spans="1:7" ht="38.25" customHeight="1">
      <c r="A216" s="838" t="s">
        <v>116</v>
      </c>
      <c r="B216" s="799"/>
      <c r="C216" s="194"/>
      <c r="D216" s="194"/>
      <c r="E216" s="194"/>
      <c r="F216" s="194"/>
      <c r="G216" s="195">
        <f t="shared" si="11"/>
        <v>0</v>
      </c>
    </row>
    <row r="217" spans="1:7" ht="25.5" customHeight="1">
      <c r="A217" s="611" t="s">
        <v>117</v>
      </c>
      <c r="B217" s="799"/>
      <c r="C217" s="194"/>
      <c r="D217" s="194"/>
      <c r="E217" s="194"/>
      <c r="F217" s="194"/>
      <c r="G217" s="195">
        <f t="shared" si="11"/>
        <v>0</v>
      </c>
    </row>
    <row r="218" spans="1:7">
      <c r="A218" s="611" t="s">
        <v>118</v>
      </c>
      <c r="B218" s="799"/>
      <c r="C218" s="194"/>
      <c r="D218" s="194"/>
      <c r="E218" s="194"/>
      <c r="F218" s="194"/>
      <c r="G218" s="195">
        <f t="shared" si="11"/>
        <v>0</v>
      </c>
    </row>
    <row r="219" spans="1:7" ht="24.75" customHeight="1">
      <c r="A219" s="611" t="s">
        <v>119</v>
      </c>
      <c r="B219" s="799"/>
      <c r="C219" s="194"/>
      <c r="D219" s="194"/>
      <c r="E219" s="194"/>
      <c r="F219" s="194"/>
      <c r="G219" s="195">
        <f t="shared" si="11"/>
        <v>0</v>
      </c>
    </row>
    <row r="220" spans="1:7" ht="27.75" customHeight="1" thickBot="1">
      <c r="A220" s="839" t="s">
        <v>120</v>
      </c>
      <c r="B220" s="802"/>
      <c r="C220" s="196"/>
      <c r="D220" s="196"/>
      <c r="E220" s="196"/>
      <c r="F220" s="196"/>
      <c r="G220" s="197">
        <f t="shared" si="11"/>
        <v>0</v>
      </c>
    </row>
    <row r="221" spans="1:7">
      <c r="A221" s="840" t="s">
        <v>121</v>
      </c>
      <c r="B221" s="806"/>
      <c r="C221" s="198">
        <f>SUM(C222:C241)</f>
        <v>0</v>
      </c>
      <c r="D221" s="198">
        <f>SUM(D222:D241)</f>
        <v>0</v>
      </c>
      <c r="E221" s="198">
        <f>SUM(E222:E241)</f>
        <v>0</v>
      </c>
      <c r="F221" s="198">
        <f>SUM(F222:F241)</f>
        <v>0</v>
      </c>
      <c r="G221" s="199">
        <f>SUM(G222:G241)</f>
        <v>0</v>
      </c>
    </row>
    <row r="222" spans="1:7">
      <c r="A222" s="807" t="s">
        <v>122</v>
      </c>
      <c r="B222" s="799"/>
      <c r="C222" s="200"/>
      <c r="D222" s="200"/>
      <c r="E222" s="201"/>
      <c r="F222" s="201"/>
      <c r="G222" s="195">
        <f t="shared" ref="G222:G241" si="12">C222+D222-E222-F222</f>
        <v>0</v>
      </c>
    </row>
    <row r="223" spans="1:7">
      <c r="A223" s="807" t="s">
        <v>123</v>
      </c>
      <c r="B223" s="799"/>
      <c r="C223" s="200"/>
      <c r="D223" s="200"/>
      <c r="E223" s="201"/>
      <c r="F223" s="201"/>
      <c r="G223" s="195">
        <f t="shared" si="12"/>
        <v>0</v>
      </c>
    </row>
    <row r="224" spans="1:7" ht="13.5" customHeight="1">
      <c r="A224" s="807" t="s">
        <v>124</v>
      </c>
      <c r="B224" s="799"/>
      <c r="C224" s="200"/>
      <c r="D224" s="200"/>
      <c r="E224" s="201"/>
      <c r="F224" s="201"/>
      <c r="G224" s="195">
        <f t="shared" si="12"/>
        <v>0</v>
      </c>
    </row>
    <row r="225" spans="1:7">
      <c r="A225" s="798" t="s">
        <v>125</v>
      </c>
      <c r="B225" s="799"/>
      <c r="C225" s="200"/>
      <c r="D225" s="200"/>
      <c r="E225" s="201"/>
      <c r="F225" s="201"/>
      <c r="G225" s="195">
        <f t="shared" si="12"/>
        <v>0</v>
      </c>
    </row>
    <row r="226" spans="1:7">
      <c r="A226" s="599" t="s">
        <v>126</v>
      </c>
      <c r="B226" s="799"/>
      <c r="C226" s="200"/>
      <c r="D226" s="200"/>
      <c r="E226" s="201"/>
      <c r="F226" s="201"/>
      <c r="G226" s="195">
        <f t="shared" si="12"/>
        <v>0</v>
      </c>
    </row>
    <row r="227" spans="1:7">
      <c r="A227" s="599" t="s">
        <v>127</v>
      </c>
      <c r="B227" s="799"/>
      <c r="C227" s="200"/>
      <c r="D227" s="200"/>
      <c r="E227" s="201"/>
      <c r="F227" s="201"/>
      <c r="G227" s="195">
        <f t="shared" si="12"/>
        <v>0</v>
      </c>
    </row>
    <row r="228" spans="1:7">
      <c r="A228" s="599" t="s">
        <v>128</v>
      </c>
      <c r="B228" s="799"/>
      <c r="C228" s="200"/>
      <c r="D228" s="200"/>
      <c r="E228" s="201"/>
      <c r="F228" s="201"/>
      <c r="G228" s="195">
        <f t="shared" si="12"/>
        <v>0</v>
      </c>
    </row>
    <row r="229" spans="1:7">
      <c r="A229" s="599" t="s">
        <v>129</v>
      </c>
      <c r="B229" s="799"/>
      <c r="C229" s="200"/>
      <c r="D229" s="200"/>
      <c r="E229" s="201"/>
      <c r="F229" s="201"/>
      <c r="G229" s="195">
        <f t="shared" si="12"/>
        <v>0</v>
      </c>
    </row>
    <row r="230" spans="1:7">
      <c r="A230" s="599" t="s">
        <v>130</v>
      </c>
      <c r="B230" s="799"/>
      <c r="C230" s="200"/>
      <c r="D230" s="200"/>
      <c r="E230" s="201"/>
      <c r="F230" s="201"/>
      <c r="G230" s="195">
        <f t="shared" si="12"/>
        <v>0</v>
      </c>
    </row>
    <row r="231" spans="1:7">
      <c r="A231" s="599" t="s">
        <v>131</v>
      </c>
      <c r="B231" s="799"/>
      <c r="C231" s="200"/>
      <c r="D231" s="200"/>
      <c r="E231" s="201"/>
      <c r="F231" s="201"/>
      <c r="G231" s="195">
        <f t="shared" si="12"/>
        <v>0</v>
      </c>
    </row>
    <row r="232" spans="1:7">
      <c r="A232" s="599" t="s">
        <v>132</v>
      </c>
      <c r="B232" s="799"/>
      <c r="C232" s="200"/>
      <c r="D232" s="200"/>
      <c r="E232" s="201"/>
      <c r="F232" s="201"/>
      <c r="G232" s="195">
        <f t="shared" si="12"/>
        <v>0</v>
      </c>
    </row>
    <row r="233" spans="1:7">
      <c r="A233" s="599" t="s">
        <v>133</v>
      </c>
      <c r="B233" s="799"/>
      <c r="C233" s="200"/>
      <c r="D233" s="200"/>
      <c r="E233" s="201"/>
      <c r="F233" s="201"/>
      <c r="G233" s="195">
        <f t="shared" si="12"/>
        <v>0</v>
      </c>
    </row>
    <row r="234" spans="1:7">
      <c r="A234" s="599" t="s">
        <v>134</v>
      </c>
      <c r="B234" s="799"/>
      <c r="C234" s="200"/>
      <c r="D234" s="200"/>
      <c r="E234" s="201"/>
      <c r="F234" s="201"/>
      <c r="G234" s="195">
        <f t="shared" si="12"/>
        <v>0</v>
      </c>
    </row>
    <row r="235" spans="1:7">
      <c r="A235" s="800" t="s">
        <v>135</v>
      </c>
      <c r="B235" s="799"/>
      <c r="C235" s="200"/>
      <c r="D235" s="200"/>
      <c r="E235" s="201"/>
      <c r="F235" s="201"/>
      <c r="G235" s="195">
        <f>C235+D235-E235-F235</f>
        <v>0</v>
      </c>
    </row>
    <row r="236" spans="1:7">
      <c r="A236" s="800" t="s">
        <v>136</v>
      </c>
      <c r="B236" s="799"/>
      <c r="C236" s="200"/>
      <c r="D236" s="200"/>
      <c r="E236" s="201"/>
      <c r="F236" s="201"/>
      <c r="G236" s="195">
        <f>C236+D236-E236-F236</f>
        <v>0</v>
      </c>
    </row>
    <row r="237" spans="1:7">
      <c r="A237" s="798" t="s">
        <v>137</v>
      </c>
      <c r="B237" s="799"/>
      <c r="C237" s="200"/>
      <c r="D237" s="200"/>
      <c r="E237" s="201"/>
      <c r="F237" s="201"/>
      <c r="G237" s="195">
        <f t="shared" si="12"/>
        <v>0</v>
      </c>
    </row>
    <row r="238" spans="1:7">
      <c r="A238" s="798" t="s">
        <v>138</v>
      </c>
      <c r="B238" s="799"/>
      <c r="C238" s="200"/>
      <c r="D238" s="200"/>
      <c r="E238" s="201"/>
      <c r="F238" s="201"/>
      <c r="G238" s="195">
        <f t="shared" si="12"/>
        <v>0</v>
      </c>
    </row>
    <row r="239" spans="1:7">
      <c r="A239" s="800" t="s">
        <v>139</v>
      </c>
      <c r="B239" s="799"/>
      <c r="C239" s="200"/>
      <c r="D239" s="200"/>
      <c r="E239" s="201"/>
      <c r="F239" s="201"/>
      <c r="G239" s="195">
        <f t="shared" si="12"/>
        <v>0</v>
      </c>
    </row>
    <row r="240" spans="1:7">
      <c r="A240" s="800" t="s">
        <v>140</v>
      </c>
      <c r="B240" s="799"/>
      <c r="C240" s="200"/>
      <c r="D240" s="200"/>
      <c r="E240" s="201"/>
      <c r="F240" s="201"/>
      <c r="G240" s="195">
        <f t="shared" si="12"/>
        <v>0</v>
      </c>
    </row>
    <row r="241" spans="1:7" ht="14.25" thickBot="1">
      <c r="A241" s="801" t="s">
        <v>141</v>
      </c>
      <c r="B241" s="802"/>
      <c r="C241" s="202"/>
      <c r="D241" s="202"/>
      <c r="E241" s="201"/>
      <c r="F241" s="201"/>
      <c r="G241" s="195">
        <f t="shared" si="12"/>
        <v>0</v>
      </c>
    </row>
    <row r="242" spans="1:7" ht="14.25" thickBot="1">
      <c r="A242" s="797" t="s">
        <v>142</v>
      </c>
      <c r="B242" s="837"/>
      <c r="C242" s="203">
        <f>SUM(C212:C221)</f>
        <v>0</v>
      </c>
      <c r="D242" s="203">
        <f>SUM(D212:D221)</f>
        <v>0</v>
      </c>
      <c r="E242" s="203">
        <f>SUM(E212:E221)</f>
        <v>0</v>
      </c>
      <c r="F242" s="203">
        <f>SUM(F212:F221)</f>
        <v>0</v>
      </c>
      <c r="G242" s="204">
        <f>SUM(G212:G221)</f>
        <v>0</v>
      </c>
    </row>
    <row r="243" spans="1:7">
      <c r="A243" s="205"/>
      <c r="B243" s="206"/>
      <c r="C243" s="207"/>
      <c r="D243" s="207"/>
      <c r="E243" s="207"/>
      <c r="F243" s="207"/>
      <c r="G243" s="207"/>
    </row>
    <row r="244" spans="1:7">
      <c r="A244" s="205"/>
      <c r="B244" s="206"/>
      <c r="C244" s="207"/>
      <c r="D244" s="207"/>
      <c r="E244" s="207"/>
      <c r="F244" s="207"/>
      <c r="G244" s="207"/>
    </row>
    <row r="245" spans="1:7">
      <c r="A245" s="205"/>
      <c r="B245" s="206"/>
      <c r="C245" s="207"/>
      <c r="D245" s="207"/>
      <c r="E245" s="207"/>
      <c r="F245" s="207"/>
      <c r="G245" s="207"/>
    </row>
    <row r="246" spans="1:7">
      <c r="A246" s="205"/>
      <c r="B246" s="206"/>
      <c r="C246" s="207"/>
      <c r="D246" s="207"/>
      <c r="E246" s="207"/>
      <c r="F246" s="207"/>
      <c r="G246" s="207"/>
    </row>
    <row r="247" spans="1:7">
      <c r="A247" s="205"/>
      <c r="B247" s="206"/>
      <c r="C247" s="207"/>
      <c r="D247" s="207"/>
      <c r="E247" s="207"/>
      <c r="F247" s="207"/>
      <c r="G247" s="207"/>
    </row>
    <row r="248" spans="1:7">
      <c r="A248" s="205"/>
      <c r="B248" s="206"/>
      <c r="C248" s="207"/>
      <c r="D248" s="207"/>
      <c r="E248" s="207"/>
      <c r="F248" s="207"/>
      <c r="G248" s="207"/>
    </row>
    <row r="249" spans="1:7">
      <c r="A249" s="205"/>
      <c r="B249" s="206"/>
      <c r="C249" s="207"/>
      <c r="D249" s="207"/>
      <c r="E249" s="207"/>
      <c r="F249" s="207"/>
      <c r="G249" s="207"/>
    </row>
    <row r="250" spans="1:7">
      <c r="A250" s="205"/>
      <c r="B250" s="206"/>
      <c r="C250" s="207"/>
      <c r="D250" s="207"/>
      <c r="E250" s="207"/>
      <c r="F250" s="207"/>
      <c r="G250" s="207"/>
    </row>
    <row r="251" spans="1:7">
      <c r="A251" s="205"/>
      <c r="B251" s="206"/>
      <c r="C251" s="207"/>
      <c r="D251" s="207"/>
      <c r="E251" s="207"/>
      <c r="F251" s="207"/>
      <c r="G251" s="207"/>
    </row>
    <row r="252" spans="1:7">
      <c r="A252" s="205"/>
      <c r="B252" s="206"/>
      <c r="C252" s="207"/>
      <c r="D252" s="207"/>
      <c r="E252" s="207"/>
      <c r="F252" s="207"/>
      <c r="G252" s="207"/>
    </row>
    <row r="253" spans="1:7">
      <c r="A253" s="205"/>
      <c r="B253" s="206"/>
      <c r="C253" s="207"/>
      <c r="D253" s="207"/>
      <c r="E253" s="207"/>
      <c r="F253" s="207"/>
      <c r="G253" s="207"/>
    </row>
    <row r="254" spans="1:7" ht="14.25">
      <c r="A254" s="506" t="s">
        <v>143</v>
      </c>
      <c r="B254" s="506"/>
      <c r="C254" s="506"/>
    </row>
    <row r="255" spans="1:7" ht="15.75" thickBot="1">
      <c r="A255" s="208"/>
      <c r="B255" s="208"/>
      <c r="C255" s="208"/>
    </row>
    <row r="256" spans="1:7" ht="28.5" customHeight="1" thickBot="1">
      <c r="A256" s="797" t="s">
        <v>34</v>
      </c>
      <c r="B256" s="832"/>
      <c r="C256" s="209" t="s">
        <v>55</v>
      </c>
      <c r="D256" s="210" t="s">
        <v>56</v>
      </c>
    </row>
    <row r="257" spans="1:4" ht="14.25" thickBot="1">
      <c r="A257" s="797" t="s">
        <v>144</v>
      </c>
      <c r="B257" s="832"/>
      <c r="C257" s="209"/>
      <c r="D257" s="210"/>
    </row>
    <row r="258" spans="1:4">
      <c r="A258" s="833" t="s">
        <v>145</v>
      </c>
      <c r="B258" s="834"/>
      <c r="C258" s="211"/>
      <c r="D258" s="212"/>
    </row>
    <row r="259" spans="1:4">
      <c r="A259" s="835" t="s">
        <v>146</v>
      </c>
      <c r="B259" s="836"/>
      <c r="C259" s="213"/>
      <c r="D259" s="214"/>
    </row>
    <row r="260" spans="1:4" ht="14.25" thickBot="1">
      <c r="A260" s="830" t="s">
        <v>147</v>
      </c>
      <c r="B260" s="831"/>
      <c r="C260" s="213"/>
      <c r="D260" s="214"/>
    </row>
    <row r="261" spans="1:4" ht="26.25" customHeight="1" thickBot="1">
      <c r="A261" s="797" t="s">
        <v>148</v>
      </c>
      <c r="B261" s="832"/>
      <c r="C261" s="215">
        <f>SUM(C262:C264)</f>
        <v>0</v>
      </c>
      <c r="D261" s="216">
        <f>SUM(D262:D264)</f>
        <v>0</v>
      </c>
    </row>
    <row r="262" spans="1:4" ht="25.5" customHeight="1">
      <c r="A262" s="833" t="s">
        <v>145</v>
      </c>
      <c r="B262" s="834"/>
      <c r="C262" s="211"/>
      <c r="D262" s="212"/>
    </row>
    <row r="263" spans="1:4">
      <c r="A263" s="835" t="s">
        <v>146</v>
      </c>
      <c r="B263" s="836"/>
      <c r="C263" s="213"/>
      <c r="D263" s="214"/>
    </row>
    <row r="264" spans="1:4" ht="14.25" thickBot="1">
      <c r="A264" s="830" t="s">
        <v>147</v>
      </c>
      <c r="B264" s="831"/>
      <c r="C264" s="213"/>
      <c r="D264" s="214"/>
    </row>
    <row r="265" spans="1:4" ht="26.25" customHeight="1" thickBot="1">
      <c r="A265" s="797" t="s">
        <v>149</v>
      </c>
      <c r="B265" s="832"/>
      <c r="C265" s="217">
        <f>SUM(C266:C268)</f>
        <v>0</v>
      </c>
      <c r="D265" s="218">
        <f>SUM(D266:D268)</f>
        <v>0</v>
      </c>
    </row>
    <row r="266" spans="1:4" ht="25.5" customHeight="1">
      <c r="A266" s="833" t="s">
        <v>145</v>
      </c>
      <c r="B266" s="834"/>
      <c r="C266" s="211"/>
      <c r="D266" s="212"/>
    </row>
    <row r="267" spans="1:4">
      <c r="A267" s="835" t="s">
        <v>146</v>
      </c>
      <c r="B267" s="836"/>
      <c r="C267" s="213"/>
      <c r="D267" s="214"/>
    </row>
    <row r="268" spans="1:4" ht="14.25" thickBot="1">
      <c r="A268" s="830" t="s">
        <v>147</v>
      </c>
      <c r="B268" s="831"/>
      <c r="C268" s="213"/>
      <c r="D268" s="214"/>
    </row>
    <row r="269" spans="1:4" ht="14.25" thickBot="1">
      <c r="A269" s="797" t="s">
        <v>150</v>
      </c>
      <c r="B269" s="832"/>
      <c r="C269" s="219">
        <f>C261+C265</f>
        <v>0</v>
      </c>
      <c r="D269" s="218">
        <f>D261+D265</f>
        <v>0</v>
      </c>
    </row>
    <row r="273" spans="1:4" ht="60.75" customHeight="1">
      <c r="A273" s="506" t="s">
        <v>151</v>
      </c>
      <c r="B273" s="506"/>
      <c r="C273" s="506"/>
      <c r="D273" s="718"/>
    </row>
    <row r="274" spans="1:4" ht="14.25" thickBot="1">
      <c r="A274" s="220"/>
      <c r="B274" s="220"/>
      <c r="C274" s="220"/>
    </row>
    <row r="275" spans="1:4" ht="27.75" customHeight="1" thickBot="1">
      <c r="A275" s="509" t="s">
        <v>152</v>
      </c>
      <c r="B275" s="510"/>
      <c r="C275" s="126" t="s">
        <v>107</v>
      </c>
      <c r="D275" s="221" t="s">
        <v>111</v>
      </c>
    </row>
    <row r="276" spans="1:4" ht="25.5" customHeight="1">
      <c r="A276" s="825" t="s">
        <v>153</v>
      </c>
      <c r="B276" s="826"/>
      <c r="C276" s="222"/>
      <c r="D276" s="223"/>
    </row>
    <row r="277" spans="1:4" ht="26.25" customHeight="1" thickBot="1">
      <c r="A277" s="827" t="s">
        <v>154</v>
      </c>
      <c r="B277" s="520"/>
      <c r="C277" s="224"/>
      <c r="D277" s="225"/>
    </row>
    <row r="278" spans="1:4" ht="14.25" thickBot="1">
      <c r="A278" s="708" t="s">
        <v>142</v>
      </c>
      <c r="B278" s="828"/>
      <c r="C278" s="226">
        <f>SUM(C276:C277)</f>
        <v>0</v>
      </c>
      <c r="D278" s="227">
        <f>SUM(D276:D277)</f>
        <v>0</v>
      </c>
    </row>
    <row r="279" spans="1:4">
      <c r="A279" s="228"/>
      <c r="B279" s="228"/>
      <c r="C279" s="229"/>
      <c r="D279" s="229"/>
    </row>
    <row r="280" spans="1:4">
      <c r="A280" s="228"/>
      <c r="B280" s="228"/>
      <c r="C280" s="229"/>
      <c r="D280" s="229"/>
    </row>
    <row r="281" spans="1:4" ht="49.9" customHeight="1">
      <c r="A281" s="228"/>
      <c r="B281" s="228"/>
      <c r="C281" s="229"/>
      <c r="D281" s="229"/>
    </row>
    <row r="282" spans="1:4">
      <c r="A282" s="228"/>
      <c r="B282" s="228"/>
      <c r="C282" s="229"/>
      <c r="D282" s="229"/>
    </row>
    <row r="283" spans="1:4">
      <c r="A283" s="228"/>
      <c r="B283" s="228"/>
      <c r="C283" s="229"/>
      <c r="D283" s="229"/>
    </row>
    <row r="284" spans="1:4">
      <c r="A284" s="228"/>
      <c r="B284" s="228"/>
      <c r="C284" s="229"/>
      <c r="D284" s="229"/>
    </row>
    <row r="285" spans="1:4">
      <c r="A285" s="228"/>
      <c r="B285" s="228"/>
      <c r="C285" s="229"/>
      <c r="D285" s="229"/>
    </row>
    <row r="286" spans="1:4">
      <c r="A286" s="228"/>
      <c r="B286" s="228"/>
      <c r="C286" s="229"/>
      <c r="D286" s="229"/>
    </row>
    <row r="287" spans="1:4">
      <c r="A287" s="228"/>
      <c r="B287" s="228"/>
      <c r="C287" s="229"/>
      <c r="D287" s="229"/>
    </row>
    <row r="288" spans="1:4">
      <c r="A288" s="228"/>
      <c r="B288" s="228"/>
      <c r="C288" s="229"/>
      <c r="D288" s="229"/>
    </row>
    <row r="289" spans="1:5">
      <c r="A289" s="228"/>
      <c r="B289" s="228"/>
      <c r="C289" s="229"/>
      <c r="D289" s="229"/>
    </row>
    <row r="290" spans="1:5">
      <c r="A290" s="228"/>
      <c r="B290" s="228"/>
      <c r="C290" s="229"/>
      <c r="D290" s="229"/>
    </row>
    <row r="292" spans="1:5" ht="14.25">
      <c r="A292" s="829" t="s">
        <v>155</v>
      </c>
      <c r="B292" s="829"/>
      <c r="C292" s="829"/>
      <c r="D292" s="829"/>
      <c r="E292" s="829"/>
    </row>
    <row r="293" spans="1:5" ht="14.25" thickBot="1">
      <c r="A293" s="230"/>
      <c r="B293" s="231"/>
      <c r="C293" s="231"/>
      <c r="D293" s="231"/>
      <c r="E293" s="231"/>
    </row>
    <row r="294" spans="1:5" ht="14.25" thickBot="1">
      <c r="A294" s="232" t="s">
        <v>156</v>
      </c>
      <c r="B294" s="822" t="s">
        <v>157</v>
      </c>
      <c r="C294" s="711"/>
      <c r="D294" s="822" t="s">
        <v>158</v>
      </c>
      <c r="E294" s="711"/>
    </row>
    <row r="295" spans="1:5" ht="14.25" thickBot="1">
      <c r="A295" s="233"/>
      <c r="B295" s="234" t="s">
        <v>159</v>
      </c>
      <c r="C295" s="235" t="s">
        <v>160</v>
      </c>
      <c r="D295" s="236" t="s">
        <v>161</v>
      </c>
      <c r="E295" s="235" t="s">
        <v>162</v>
      </c>
    </row>
    <row r="296" spans="1:5" ht="14.25" thickBot="1">
      <c r="A296" s="237" t="s">
        <v>163</v>
      </c>
      <c r="B296" s="822"/>
      <c r="C296" s="761"/>
      <c r="D296" s="761"/>
      <c r="E296" s="762"/>
    </row>
    <row r="297" spans="1:5">
      <c r="A297" s="238" t="s">
        <v>164</v>
      </c>
      <c r="B297" s="239"/>
      <c r="C297" s="239"/>
      <c r="D297" s="240"/>
      <c r="E297" s="239"/>
    </row>
    <row r="298" spans="1:5" ht="25.5">
      <c r="A298" s="238" t="s">
        <v>165</v>
      </c>
      <c r="B298" s="239"/>
      <c r="C298" s="239"/>
      <c r="D298" s="240"/>
      <c r="E298" s="239"/>
    </row>
    <row r="299" spans="1:5" ht="14.25" thickBot="1">
      <c r="A299" s="238" t="s">
        <v>166</v>
      </c>
      <c r="B299" s="239"/>
      <c r="C299" s="239"/>
      <c r="D299" s="240"/>
      <c r="E299" s="239"/>
    </row>
    <row r="300" spans="1:5" ht="14.25" thickBot="1">
      <c r="A300" s="241" t="s">
        <v>142</v>
      </c>
      <c r="B300" s="154">
        <f>SUM(B297:B299)</f>
        <v>0</v>
      </c>
      <c r="C300" s="154">
        <f>SUM(C297:C299)</f>
        <v>0</v>
      </c>
      <c r="D300" s="154">
        <f>SUM(D297:D299)</f>
        <v>0</v>
      </c>
      <c r="E300" s="154">
        <f>SUM(E297:E299)</f>
        <v>0</v>
      </c>
    </row>
    <row r="301" spans="1:5" ht="14.25" thickBot="1">
      <c r="A301" s="237" t="s">
        <v>167</v>
      </c>
      <c r="B301" s="822"/>
      <c r="C301" s="761"/>
      <c r="D301" s="761"/>
      <c r="E301" s="762"/>
    </row>
    <row r="302" spans="1:5">
      <c r="A302" s="238" t="s">
        <v>164</v>
      </c>
      <c r="B302" s="239"/>
      <c r="C302" s="239"/>
      <c r="D302" s="240"/>
      <c r="E302" s="239"/>
    </row>
    <row r="303" spans="1:5" ht="25.5">
      <c r="A303" s="238" t="s">
        <v>165</v>
      </c>
      <c r="B303" s="239"/>
      <c r="C303" s="239"/>
      <c r="D303" s="240"/>
      <c r="E303" s="239"/>
    </row>
    <row r="304" spans="1:5">
      <c r="A304" s="238" t="s">
        <v>166</v>
      </c>
      <c r="B304" s="239"/>
      <c r="C304" s="239"/>
      <c r="D304" s="240"/>
      <c r="E304" s="239"/>
    </row>
    <row r="305" spans="1:7" ht="14.25" thickBot="1">
      <c r="A305" s="238" t="s">
        <v>168</v>
      </c>
      <c r="B305" s="242"/>
      <c r="C305" s="242"/>
      <c r="D305" s="243"/>
      <c r="E305" s="242"/>
    </row>
    <row r="306" spans="1:7" ht="14.25" thickBot="1">
      <c r="A306" s="244" t="s">
        <v>142</v>
      </c>
      <c r="B306" s="154">
        <f>SUM(B302:B305)</f>
        <v>0</v>
      </c>
      <c r="C306" s="154">
        <f>SUM(C302:C305)</f>
        <v>0</v>
      </c>
      <c r="D306" s="154">
        <f>SUM(D302:D305)</f>
        <v>0</v>
      </c>
      <c r="E306" s="154">
        <f>SUM(E302:E305)</f>
        <v>0</v>
      </c>
    </row>
    <row r="307" spans="1:7">
      <c r="A307" s="245"/>
      <c r="B307" s="245"/>
      <c r="C307" s="245"/>
      <c r="D307" s="245"/>
      <c r="E307" s="245"/>
    </row>
    <row r="308" spans="1:7">
      <c r="A308" s="245"/>
      <c r="B308" s="245"/>
      <c r="C308" s="245"/>
      <c r="D308" s="245"/>
      <c r="E308" s="245"/>
    </row>
    <row r="309" spans="1:7">
      <c r="A309" s="246"/>
      <c r="B309" s="246"/>
      <c r="C309" s="246"/>
      <c r="D309" s="246"/>
      <c r="E309" s="246"/>
    </row>
    <row r="311" spans="1:7" ht="29.25" customHeight="1">
      <c r="A311" s="506" t="s">
        <v>169</v>
      </c>
      <c r="B311" s="506"/>
      <c r="C311" s="506"/>
      <c r="D311" s="718"/>
      <c r="G311" s="247"/>
    </row>
    <row r="312" spans="1:7" ht="14.25" thickBot="1">
      <c r="A312" s="248"/>
      <c r="B312" s="249"/>
      <c r="C312" s="249"/>
      <c r="G312" s="247"/>
    </row>
    <row r="313" spans="1:7" ht="64.5" thickBot="1">
      <c r="A313" s="823" t="s">
        <v>170</v>
      </c>
      <c r="B313" s="824"/>
      <c r="C313" s="126" t="s">
        <v>107</v>
      </c>
      <c r="D313" s="221" t="s">
        <v>56</v>
      </c>
      <c r="E313" s="221" t="s">
        <v>171</v>
      </c>
      <c r="G313" s="250"/>
    </row>
    <row r="314" spans="1:7" ht="25.5" customHeight="1">
      <c r="A314" s="816" t="s">
        <v>172</v>
      </c>
      <c r="B314" s="817"/>
      <c r="C314" s="251"/>
      <c r="D314" s="252"/>
      <c r="E314" s="252"/>
      <c r="G314" s="250"/>
    </row>
    <row r="315" spans="1:7" ht="14.25">
      <c r="A315" s="808" t="s">
        <v>173</v>
      </c>
      <c r="B315" s="809"/>
      <c r="C315" s="253"/>
      <c r="D315" s="214"/>
      <c r="E315" s="214"/>
      <c r="G315" s="250"/>
    </row>
    <row r="316" spans="1:7" ht="25.5" customHeight="1">
      <c r="A316" s="818" t="s">
        <v>174</v>
      </c>
      <c r="B316" s="819"/>
      <c r="C316" s="254"/>
      <c r="D316" s="255"/>
      <c r="E316" s="255"/>
      <c r="G316" s="256"/>
    </row>
    <row r="317" spans="1:7" ht="14.25">
      <c r="A317" s="820" t="s">
        <v>175</v>
      </c>
      <c r="B317" s="821"/>
      <c r="C317" s="253"/>
      <c r="D317" s="214"/>
      <c r="E317" s="214"/>
      <c r="G317" s="250"/>
    </row>
    <row r="318" spans="1:7" ht="14.25">
      <c r="A318" s="808" t="s">
        <v>176</v>
      </c>
      <c r="B318" s="809"/>
      <c r="C318" s="257"/>
      <c r="D318" s="258"/>
      <c r="E318" s="258"/>
      <c r="G318" s="250"/>
    </row>
    <row r="319" spans="1:7" ht="14.25">
      <c r="A319" s="808" t="s">
        <v>177</v>
      </c>
      <c r="B319" s="809"/>
      <c r="C319" s="257"/>
      <c r="D319" s="258"/>
      <c r="E319" s="258"/>
      <c r="G319" s="250"/>
    </row>
    <row r="320" spans="1:7" ht="29.25" customHeight="1">
      <c r="A320" s="808" t="s">
        <v>178</v>
      </c>
      <c r="B320" s="809"/>
      <c r="C320" s="259"/>
      <c r="D320" s="258"/>
      <c r="E320" s="258"/>
      <c r="G320" s="250"/>
    </row>
    <row r="321" spans="1:5">
      <c r="A321" s="808" t="s">
        <v>179</v>
      </c>
      <c r="B321" s="809"/>
      <c r="C321" s="260"/>
      <c r="D321" s="214"/>
      <c r="E321" s="214"/>
    </row>
    <row r="322" spans="1:5" ht="14.25" thickBot="1">
      <c r="A322" s="810" t="s">
        <v>17</v>
      </c>
      <c r="B322" s="811"/>
      <c r="C322" s="261"/>
      <c r="D322" s="262"/>
      <c r="E322" s="262"/>
    </row>
    <row r="323" spans="1:5" ht="14.25" thickBot="1">
      <c r="A323" s="812" t="s">
        <v>102</v>
      </c>
      <c r="B323" s="813"/>
      <c r="C323" s="263">
        <f>C314+C315+C317+C321</f>
        <v>0</v>
      </c>
      <c r="D323" s="264">
        <f>D314+D315+D317+D321</f>
        <v>0</v>
      </c>
      <c r="E323" s="264"/>
    </row>
    <row r="324" spans="1:5">
      <c r="A324" s="265"/>
      <c r="B324" s="265"/>
      <c r="C324" s="266"/>
      <c r="D324" s="266"/>
      <c r="E324" s="266"/>
    </row>
    <row r="325" spans="1:5">
      <c r="A325" s="265"/>
      <c r="B325" s="265"/>
      <c r="C325" s="266"/>
      <c r="D325" s="266"/>
      <c r="E325" s="266"/>
    </row>
    <row r="326" spans="1:5">
      <c r="A326" s="265"/>
      <c r="B326" s="265"/>
      <c r="C326" s="266"/>
      <c r="D326" s="266"/>
      <c r="E326" s="266"/>
    </row>
    <row r="327" spans="1:5">
      <c r="A327" s="265"/>
      <c r="B327" s="265"/>
      <c r="C327" s="266"/>
      <c r="D327" s="266"/>
      <c r="E327" s="266"/>
    </row>
    <row r="328" spans="1:5">
      <c r="A328" s="265"/>
      <c r="B328" s="265"/>
      <c r="C328" s="266"/>
      <c r="D328" s="266"/>
      <c r="E328" s="266"/>
    </row>
    <row r="329" spans="1:5">
      <c r="A329" s="265"/>
      <c r="B329" s="265"/>
      <c r="C329" s="266"/>
      <c r="D329" s="266"/>
      <c r="E329" s="266"/>
    </row>
    <row r="330" spans="1:5">
      <c r="A330" s="265"/>
      <c r="B330" s="265"/>
      <c r="C330" s="266"/>
      <c r="D330" s="266"/>
      <c r="E330" s="266"/>
    </row>
    <row r="331" spans="1:5">
      <c r="A331" s="265"/>
      <c r="B331" s="265"/>
      <c r="C331" s="266"/>
      <c r="D331" s="266"/>
      <c r="E331" s="266"/>
    </row>
    <row r="332" spans="1:5">
      <c r="A332" s="265"/>
      <c r="B332" s="265"/>
      <c r="C332" s="266"/>
      <c r="D332" s="266"/>
      <c r="E332" s="266"/>
    </row>
    <row r="333" spans="1:5">
      <c r="A333" s="265"/>
      <c r="B333" s="265"/>
      <c r="C333" s="266"/>
      <c r="D333" s="266"/>
      <c r="E333" s="266"/>
    </row>
    <row r="334" spans="1:5" ht="14.25">
      <c r="A334" s="550" t="s">
        <v>180</v>
      </c>
      <c r="B334" s="550"/>
      <c r="C334" s="550"/>
      <c r="D334" s="550"/>
    </row>
    <row r="335" spans="1:5" ht="14.25" thickBot="1">
      <c r="A335" s="185"/>
      <c r="B335" s="186"/>
      <c r="C335" s="187"/>
      <c r="D335" s="187"/>
    </row>
    <row r="336" spans="1:5" ht="25.5" customHeight="1" thickBot="1">
      <c r="A336" s="814" t="s">
        <v>106</v>
      </c>
      <c r="B336" s="815"/>
      <c r="C336" s="188" t="s">
        <v>107</v>
      </c>
      <c r="D336" s="191" t="s">
        <v>111</v>
      </c>
    </row>
    <row r="337" spans="1:4" ht="32.25" customHeight="1" thickBot="1">
      <c r="A337" s="538" t="s">
        <v>181</v>
      </c>
      <c r="B337" s="711"/>
      <c r="C337" s="267"/>
      <c r="D337" s="268"/>
    </row>
    <row r="338" spans="1:4" ht="14.25" thickBot="1">
      <c r="A338" s="538" t="s">
        <v>182</v>
      </c>
      <c r="B338" s="711"/>
      <c r="C338" s="267"/>
      <c r="D338" s="268"/>
    </row>
    <row r="339" spans="1:4" ht="14.25" thickBot="1">
      <c r="A339" s="538" t="s">
        <v>183</v>
      </c>
      <c r="B339" s="711"/>
      <c r="C339" s="267"/>
      <c r="D339" s="268"/>
    </row>
    <row r="340" spans="1:4" ht="25.5" customHeight="1" thickBot="1">
      <c r="A340" s="538" t="s">
        <v>184</v>
      </c>
      <c r="B340" s="711"/>
      <c r="C340" s="267"/>
      <c r="D340" s="268"/>
    </row>
    <row r="341" spans="1:4" ht="27" customHeight="1" thickBot="1">
      <c r="A341" s="538" t="s">
        <v>185</v>
      </c>
      <c r="B341" s="711"/>
      <c r="C341" s="267"/>
      <c r="D341" s="268"/>
    </row>
    <row r="342" spans="1:4" ht="14.25" thickBot="1">
      <c r="A342" s="803" t="s">
        <v>186</v>
      </c>
      <c r="B342" s="711"/>
      <c r="C342" s="267"/>
      <c r="D342" s="268"/>
    </row>
    <row r="343" spans="1:4" ht="29.25" customHeight="1" thickBot="1">
      <c r="A343" s="803" t="s">
        <v>187</v>
      </c>
      <c r="B343" s="711"/>
      <c r="C343" s="267"/>
      <c r="D343" s="268"/>
    </row>
    <row r="344" spans="1:4" ht="25.5" customHeight="1" thickBot="1">
      <c r="A344" s="803" t="s">
        <v>188</v>
      </c>
      <c r="B344" s="711"/>
      <c r="C344" s="267"/>
      <c r="D344" s="268"/>
    </row>
    <row r="345" spans="1:4" ht="14.25" thickBot="1">
      <c r="A345" s="803" t="s">
        <v>189</v>
      </c>
      <c r="B345" s="804"/>
      <c r="C345" s="269">
        <f>SUM(C346:C365)</f>
        <v>0</v>
      </c>
      <c r="D345" s="270">
        <f>SUM(D346:D365)</f>
        <v>0</v>
      </c>
    </row>
    <row r="346" spans="1:4">
      <c r="A346" s="805" t="s">
        <v>122</v>
      </c>
      <c r="B346" s="806"/>
      <c r="C346" s="271"/>
      <c r="D346" s="272"/>
    </row>
    <row r="347" spans="1:4">
      <c r="A347" s="807" t="s">
        <v>123</v>
      </c>
      <c r="B347" s="799"/>
      <c r="C347" s="273"/>
      <c r="D347" s="272"/>
    </row>
    <row r="348" spans="1:4">
      <c r="A348" s="599" t="s">
        <v>124</v>
      </c>
      <c r="B348" s="799"/>
      <c r="C348" s="273"/>
      <c r="D348" s="272"/>
    </row>
    <row r="349" spans="1:4" ht="24.75" customHeight="1">
      <c r="A349" s="798" t="s">
        <v>125</v>
      </c>
      <c r="B349" s="799"/>
      <c r="C349" s="273"/>
      <c r="D349" s="272"/>
    </row>
    <row r="350" spans="1:4">
      <c r="A350" s="599" t="s">
        <v>126</v>
      </c>
      <c r="B350" s="799"/>
      <c r="C350" s="273"/>
      <c r="D350" s="272"/>
    </row>
    <row r="351" spans="1:4">
      <c r="A351" s="599" t="s">
        <v>127</v>
      </c>
      <c r="B351" s="799"/>
      <c r="C351" s="273"/>
      <c r="D351" s="272"/>
    </row>
    <row r="352" spans="1:4">
      <c r="A352" s="599" t="s">
        <v>128</v>
      </c>
      <c r="B352" s="799"/>
      <c r="C352" s="273"/>
      <c r="D352" s="272"/>
    </row>
    <row r="353" spans="1:4">
      <c r="A353" s="599" t="s">
        <v>129</v>
      </c>
      <c r="B353" s="799"/>
      <c r="C353" s="200"/>
      <c r="D353" s="274"/>
    </row>
    <row r="354" spans="1:4">
      <c r="A354" s="599" t="s">
        <v>130</v>
      </c>
      <c r="B354" s="799"/>
      <c r="C354" s="200"/>
      <c r="D354" s="274"/>
    </row>
    <row r="355" spans="1:4">
      <c r="A355" s="599" t="s">
        <v>131</v>
      </c>
      <c r="B355" s="799"/>
      <c r="C355" s="200"/>
      <c r="D355" s="274"/>
    </row>
    <row r="356" spans="1:4">
      <c r="A356" s="599" t="s">
        <v>132</v>
      </c>
      <c r="B356" s="799"/>
      <c r="C356" s="200"/>
      <c r="D356" s="274"/>
    </row>
    <row r="357" spans="1:4">
      <c r="A357" s="599" t="s">
        <v>133</v>
      </c>
      <c r="B357" s="799"/>
      <c r="C357" s="200"/>
      <c r="D357" s="274"/>
    </row>
    <row r="358" spans="1:4">
      <c r="A358" s="599" t="s">
        <v>134</v>
      </c>
      <c r="B358" s="799"/>
      <c r="C358" s="200"/>
      <c r="D358" s="274"/>
    </row>
    <row r="359" spans="1:4">
      <c r="A359" s="800" t="s">
        <v>135</v>
      </c>
      <c r="B359" s="799"/>
      <c r="C359" s="200"/>
      <c r="D359" s="274"/>
    </row>
    <row r="360" spans="1:4">
      <c r="A360" s="800" t="s">
        <v>136</v>
      </c>
      <c r="B360" s="799"/>
      <c r="C360" s="200"/>
      <c r="D360" s="274"/>
    </row>
    <row r="361" spans="1:4">
      <c r="A361" s="798" t="s">
        <v>137</v>
      </c>
      <c r="B361" s="799"/>
      <c r="C361" s="200"/>
      <c r="D361" s="274"/>
    </row>
    <row r="362" spans="1:4">
      <c r="A362" s="798" t="s">
        <v>138</v>
      </c>
      <c r="B362" s="799"/>
      <c r="C362" s="200"/>
      <c r="D362" s="274"/>
    </row>
    <row r="363" spans="1:4">
      <c r="A363" s="800" t="s">
        <v>139</v>
      </c>
      <c r="B363" s="799"/>
      <c r="C363" s="200"/>
      <c r="D363" s="274"/>
    </row>
    <row r="364" spans="1:4">
      <c r="A364" s="800" t="s">
        <v>140</v>
      </c>
      <c r="B364" s="799"/>
      <c r="C364" s="200"/>
      <c r="D364" s="274"/>
    </row>
    <row r="365" spans="1:4" ht="14.25" thickBot="1">
      <c r="A365" s="801" t="s">
        <v>141</v>
      </c>
      <c r="B365" s="802"/>
      <c r="C365" s="202"/>
      <c r="D365" s="274"/>
    </row>
    <row r="366" spans="1:4" ht="14.25" thickBot="1">
      <c r="A366" s="797" t="s">
        <v>142</v>
      </c>
      <c r="B366" s="711"/>
      <c r="C366" s="218">
        <f>SUM(C337:C347)</f>
        <v>0</v>
      </c>
      <c r="D366" s="218">
        <f>SUM(D337:D345)</f>
        <v>0</v>
      </c>
    </row>
    <row r="367" spans="1:4">
      <c r="A367"/>
      <c r="B367"/>
      <c r="C367"/>
      <c r="D367"/>
    </row>
    <row r="368" spans="1:4">
      <c r="A368"/>
      <c r="B368"/>
      <c r="C368"/>
      <c r="D368"/>
    </row>
    <row r="369" spans="1:8" ht="10.5" customHeight="1">
      <c r="A369"/>
      <c r="B369"/>
      <c r="C369"/>
      <c r="D369"/>
    </row>
    <row r="370" spans="1:8" ht="10.5" customHeight="1">
      <c r="A370"/>
      <c r="B370"/>
      <c r="C370"/>
      <c r="D370"/>
    </row>
    <row r="371" spans="1:8" ht="10.5" customHeight="1">
      <c r="A371"/>
      <c r="B371"/>
      <c r="C371"/>
      <c r="D371"/>
    </row>
    <row r="372" spans="1:8" ht="10.5" customHeight="1">
      <c r="A372"/>
      <c r="B372"/>
      <c r="C372"/>
      <c r="D372"/>
    </row>
    <row r="373" spans="1:8">
      <c r="A373"/>
      <c r="B373"/>
      <c r="C373"/>
      <c r="D373"/>
    </row>
    <row r="374" spans="1:8">
      <c r="A374"/>
      <c r="B374"/>
      <c r="C374"/>
      <c r="D374"/>
    </row>
    <row r="375" spans="1:8">
      <c r="A375"/>
      <c r="B375"/>
      <c r="C375"/>
      <c r="D375"/>
    </row>
    <row r="376" spans="1:8" ht="14.25">
      <c r="A376" s="794"/>
      <c r="B376" s="795"/>
      <c r="C376" s="795"/>
      <c r="D376"/>
    </row>
    <row r="377" spans="1:8" ht="14.25">
      <c r="A377" s="275"/>
      <c r="B377" s="276"/>
      <c r="C377" s="276"/>
      <c r="D377"/>
    </row>
    <row r="378" spans="1:8" ht="14.25">
      <c r="A378" s="275"/>
      <c r="B378" s="276"/>
      <c r="C378" s="276"/>
      <c r="D378"/>
    </row>
    <row r="379" spans="1:8" ht="14.25">
      <c r="A379" s="275"/>
      <c r="B379" s="276"/>
      <c r="C379" s="276"/>
      <c r="D379"/>
    </row>
    <row r="380" spans="1:8" ht="14.25">
      <c r="A380" s="796" t="s">
        <v>190</v>
      </c>
      <c r="B380" s="796"/>
      <c r="C380" s="796"/>
    </row>
    <row r="381" spans="1:8" ht="12.75" customHeight="1" thickBot="1">
      <c r="A381" s="277"/>
      <c r="B381" s="187"/>
      <c r="C381" s="187"/>
    </row>
    <row r="382" spans="1:8" ht="14.25" thickBot="1">
      <c r="A382" s="797" t="s">
        <v>191</v>
      </c>
      <c r="B382" s="766"/>
      <c r="C382" s="278" t="s">
        <v>55</v>
      </c>
      <c r="D382" s="191" t="s">
        <v>56</v>
      </c>
      <c r="G382" s="793"/>
      <c r="H382" s="793"/>
    </row>
    <row r="383" spans="1:8" ht="14.25" thickBot="1">
      <c r="A383" s="527" t="s">
        <v>192</v>
      </c>
      <c r="B383" s="529"/>
      <c r="C383" s="263">
        <f>SUM(C384:C393)</f>
        <v>0</v>
      </c>
      <c r="D383" s="279">
        <f>SUM(D384:D393)</f>
        <v>0</v>
      </c>
      <c r="G383" s="793"/>
      <c r="H383" s="793"/>
    </row>
    <row r="384" spans="1:8" ht="55.5" customHeight="1">
      <c r="A384" s="787" t="s">
        <v>193</v>
      </c>
      <c r="B384" s="788"/>
      <c r="C384" s="280"/>
      <c r="D384" s="281"/>
      <c r="G384" s="793"/>
      <c r="H384" s="793"/>
    </row>
    <row r="385" spans="1:4">
      <c r="A385" s="789" t="s">
        <v>194</v>
      </c>
      <c r="B385" s="790"/>
      <c r="C385" s="282"/>
      <c r="D385" s="283"/>
    </row>
    <row r="386" spans="1:4">
      <c r="A386" s="640" t="s">
        <v>195</v>
      </c>
      <c r="B386" s="641"/>
      <c r="C386" s="284"/>
      <c r="D386" s="285"/>
    </row>
    <row r="387" spans="1:4" ht="28.5" customHeight="1">
      <c r="A387" s="644" t="s">
        <v>196</v>
      </c>
      <c r="B387" s="645"/>
      <c r="C387" s="284"/>
      <c r="D387" s="285"/>
    </row>
    <row r="388" spans="1:4" ht="32.25" customHeight="1">
      <c r="A388" s="644" t="s">
        <v>197</v>
      </c>
      <c r="B388" s="645"/>
      <c r="C388" s="284"/>
      <c r="D388" s="285"/>
    </row>
    <row r="389" spans="1:4">
      <c r="A389" s="642" t="s">
        <v>198</v>
      </c>
      <c r="B389" s="643"/>
      <c r="C389" s="284"/>
      <c r="D389" s="285"/>
    </row>
    <row r="390" spans="1:4">
      <c r="A390" s="642" t="s">
        <v>199</v>
      </c>
      <c r="B390" s="643"/>
      <c r="C390" s="284"/>
      <c r="D390" s="285"/>
    </row>
    <row r="391" spans="1:4">
      <c r="A391" s="640" t="s">
        <v>200</v>
      </c>
      <c r="B391" s="641"/>
      <c r="C391" s="253"/>
      <c r="D391" s="286"/>
    </row>
    <row r="392" spans="1:4">
      <c r="A392" s="642" t="s">
        <v>201</v>
      </c>
      <c r="B392" s="643"/>
      <c r="C392" s="253"/>
      <c r="D392" s="286"/>
    </row>
    <row r="393" spans="1:4" ht="14.25" thickBot="1">
      <c r="A393" s="791" t="s">
        <v>17</v>
      </c>
      <c r="B393" s="792"/>
      <c r="C393" s="257"/>
      <c r="D393" s="287"/>
    </row>
    <row r="394" spans="1:4" ht="14.25" thickBot="1">
      <c r="A394" s="527" t="s">
        <v>202</v>
      </c>
      <c r="B394" s="529"/>
      <c r="C394" s="263">
        <f>139.5+347.07</f>
        <v>486.57</v>
      </c>
      <c r="D394" s="264">
        <f>SUM(D395:D404)</f>
        <v>77.099999999999994</v>
      </c>
    </row>
    <row r="395" spans="1:4" ht="59.25" customHeight="1">
      <c r="A395" s="787" t="s">
        <v>193</v>
      </c>
      <c r="B395" s="788"/>
      <c r="C395" s="282"/>
      <c r="D395" s="283"/>
    </row>
    <row r="396" spans="1:4">
      <c r="A396" s="789" t="s">
        <v>194</v>
      </c>
      <c r="B396" s="790"/>
      <c r="C396" s="282"/>
      <c r="D396" s="283"/>
    </row>
    <row r="397" spans="1:4">
      <c r="A397" s="640" t="s">
        <v>195</v>
      </c>
      <c r="B397" s="641"/>
      <c r="C397" s="284"/>
      <c r="D397" s="285"/>
    </row>
    <row r="398" spans="1:4" ht="27.75" customHeight="1">
      <c r="A398" s="644" t="s">
        <v>196</v>
      </c>
      <c r="B398" s="645"/>
      <c r="C398" s="284"/>
      <c r="D398" s="285"/>
    </row>
    <row r="399" spans="1:4" ht="24.75" customHeight="1">
      <c r="A399" s="644" t="s">
        <v>197</v>
      </c>
      <c r="B399" s="645"/>
      <c r="C399" s="284"/>
      <c r="D399" s="285">
        <v>77.099999999999994</v>
      </c>
    </row>
    <row r="400" spans="1:4">
      <c r="A400" s="644" t="s">
        <v>198</v>
      </c>
      <c r="B400" s="645"/>
      <c r="C400" s="284"/>
      <c r="D400" s="285"/>
    </row>
    <row r="401" spans="1:4">
      <c r="A401" s="642" t="s">
        <v>199</v>
      </c>
      <c r="B401" s="643"/>
      <c r="C401" s="284"/>
      <c r="D401" s="285"/>
    </row>
    <row r="402" spans="1:4">
      <c r="A402" s="642" t="s">
        <v>203</v>
      </c>
      <c r="B402" s="643"/>
      <c r="C402" s="253"/>
      <c r="D402" s="286"/>
    </row>
    <row r="403" spans="1:4">
      <c r="A403" s="642" t="s">
        <v>201</v>
      </c>
      <c r="B403" s="643"/>
      <c r="C403" s="253"/>
      <c r="D403" s="286"/>
    </row>
    <row r="404" spans="1:4" ht="63.75" customHeight="1" thickBot="1">
      <c r="A404" s="784" t="s">
        <v>204</v>
      </c>
      <c r="B404" s="785"/>
      <c r="C404" s="288"/>
      <c r="D404" s="289"/>
    </row>
    <row r="405" spans="1:4" ht="14.25" thickBot="1">
      <c r="A405" s="773" t="s">
        <v>12</v>
      </c>
      <c r="B405" s="774"/>
      <c r="C405" s="290">
        <f>C383+C394</f>
        <v>486.57</v>
      </c>
      <c r="D405" s="183">
        <f>D383+D394</f>
        <v>77.099999999999994</v>
      </c>
    </row>
    <row r="418" spans="1:5" ht="14.25">
      <c r="A418" s="786" t="s">
        <v>205</v>
      </c>
      <c r="B418" s="786"/>
      <c r="C418" s="786"/>
      <c r="D418" s="621"/>
      <c r="E418" s="621"/>
    </row>
    <row r="419" spans="1:5" ht="14.25" thickBot="1">
      <c r="A419" s="187"/>
      <c r="B419" s="187"/>
      <c r="C419" s="187"/>
      <c r="D419"/>
    </row>
    <row r="420" spans="1:5" ht="14.25" thickBot="1">
      <c r="A420" s="760" t="s">
        <v>206</v>
      </c>
      <c r="B420" s="779"/>
      <c r="C420" s="291" t="s">
        <v>55</v>
      </c>
      <c r="D420" s="210" t="s">
        <v>111</v>
      </c>
    </row>
    <row r="421" spans="1:5">
      <c r="A421" s="780" t="s">
        <v>207</v>
      </c>
      <c r="B421" s="781"/>
      <c r="C421" s="292">
        <f>SUM(C422:C428)</f>
        <v>0</v>
      </c>
      <c r="D421" s="292">
        <f>SUM(D422:D428)</f>
        <v>0</v>
      </c>
    </row>
    <row r="422" spans="1:5">
      <c r="A422" s="782" t="s">
        <v>208</v>
      </c>
      <c r="B422" s="783"/>
      <c r="C422" s="293"/>
      <c r="D422" s="294"/>
    </row>
    <row r="423" spans="1:5">
      <c r="A423" s="782" t="s">
        <v>209</v>
      </c>
      <c r="B423" s="783"/>
      <c r="C423" s="293"/>
      <c r="D423" s="294"/>
    </row>
    <row r="424" spans="1:5" ht="27.75" customHeight="1">
      <c r="A424" s="599" t="s">
        <v>210</v>
      </c>
      <c r="B424" s="601"/>
      <c r="C424" s="293"/>
      <c r="D424" s="294"/>
    </row>
    <row r="425" spans="1:5">
      <c r="A425" s="599" t="s">
        <v>211</v>
      </c>
      <c r="B425" s="601"/>
      <c r="C425" s="293"/>
      <c r="D425" s="294"/>
    </row>
    <row r="426" spans="1:5" ht="17.25" customHeight="1">
      <c r="A426" s="599" t="s">
        <v>212</v>
      </c>
      <c r="B426" s="601"/>
      <c r="C426" s="293"/>
      <c r="D426" s="294"/>
    </row>
    <row r="427" spans="1:5" ht="16.5" customHeight="1">
      <c r="A427" s="599" t="s">
        <v>213</v>
      </c>
      <c r="B427" s="601"/>
      <c r="C427" s="293"/>
      <c r="D427" s="294"/>
    </row>
    <row r="428" spans="1:5">
      <c r="A428" s="599" t="s">
        <v>141</v>
      </c>
      <c r="B428" s="601"/>
      <c r="C428" s="293"/>
      <c r="D428" s="294"/>
    </row>
    <row r="429" spans="1:5">
      <c r="A429" s="602" t="s">
        <v>214</v>
      </c>
      <c r="B429" s="604"/>
      <c r="C429" s="292">
        <f>C430+C431+C433</f>
        <v>0</v>
      </c>
      <c r="D429" s="295">
        <f>D430+D431+D433</f>
        <v>0</v>
      </c>
    </row>
    <row r="430" spans="1:5">
      <c r="A430" s="769" t="s">
        <v>215</v>
      </c>
      <c r="B430" s="770"/>
      <c r="C430" s="296"/>
      <c r="D430" s="297"/>
    </row>
    <row r="431" spans="1:5">
      <c r="A431" s="769" t="s">
        <v>216</v>
      </c>
      <c r="B431" s="770"/>
      <c r="C431" s="296"/>
      <c r="D431" s="297"/>
    </row>
    <row r="432" spans="1:5">
      <c r="A432" s="769" t="s">
        <v>217</v>
      </c>
      <c r="B432" s="770"/>
      <c r="C432" s="296"/>
      <c r="D432" s="297"/>
    </row>
    <row r="433" spans="1:5" ht="14.25" thickBot="1">
      <c r="A433" s="771" t="s">
        <v>141</v>
      </c>
      <c r="B433" s="772"/>
      <c r="C433" s="296"/>
      <c r="D433" s="297"/>
    </row>
    <row r="434" spans="1:5" ht="14.25" thickBot="1">
      <c r="A434" s="773" t="s">
        <v>12</v>
      </c>
      <c r="B434" s="774"/>
      <c r="C434" s="298">
        <f>C421+C429</f>
        <v>0</v>
      </c>
      <c r="D434" s="298">
        <f>D421+D429</f>
        <v>0</v>
      </c>
    </row>
    <row r="437" spans="1:5" ht="26.25" customHeight="1">
      <c r="A437" s="764" t="s">
        <v>218</v>
      </c>
      <c r="B437" s="765"/>
      <c r="C437" s="765"/>
      <c r="D437" s="765"/>
    </row>
    <row r="438" spans="1:5" ht="14.25" thickBot="1">
      <c r="A438" s="249"/>
      <c r="B438" s="299"/>
      <c r="C438" s="249"/>
      <c r="D438" s="249"/>
    </row>
    <row r="439" spans="1:5" ht="14.25" thickBot="1">
      <c r="A439" s="775"/>
      <c r="B439" s="776"/>
      <c r="C439" s="300" t="s">
        <v>107</v>
      </c>
      <c r="D439" s="221" t="s">
        <v>56</v>
      </c>
    </row>
    <row r="440" spans="1:5" ht="14.25" thickBot="1">
      <c r="A440" s="777" t="s">
        <v>219</v>
      </c>
      <c r="B440" s="778"/>
      <c r="C440" s="253">
        <v>11155.13</v>
      </c>
      <c r="D440" s="214">
        <v>0</v>
      </c>
    </row>
    <row r="441" spans="1:5" ht="14.25" thickBot="1">
      <c r="A441" s="527" t="s">
        <v>102</v>
      </c>
      <c r="B441" s="529"/>
      <c r="C441" s="264">
        <f>SUM(C440:C440)</f>
        <v>11155.13</v>
      </c>
      <c r="D441" s="264">
        <f>SUM(D440:D440)</f>
        <v>0</v>
      </c>
    </row>
    <row r="444" spans="1:5">
      <c r="A444" s="764" t="s">
        <v>220</v>
      </c>
      <c r="B444" s="765"/>
      <c r="C444" s="765"/>
      <c r="D444" s="765"/>
      <c r="E444" s="621"/>
    </row>
    <row r="445" spans="1:5" ht="14.25" thickBot="1">
      <c r="A445" s="249"/>
      <c r="B445" s="249"/>
      <c r="C445" s="249"/>
      <c r="D445" s="249"/>
      <c r="E445"/>
    </row>
    <row r="446" spans="1:5" ht="26.25" thickBot="1">
      <c r="A446" s="509" t="s">
        <v>34</v>
      </c>
      <c r="B446" s="762"/>
      <c r="C446" s="124" t="s">
        <v>221</v>
      </c>
      <c r="D446" s="124" t="s">
        <v>222</v>
      </c>
      <c r="E446"/>
    </row>
    <row r="447" spans="1:5" ht="14.25" thickBot="1">
      <c r="A447" s="511" t="s">
        <v>223</v>
      </c>
      <c r="B447" s="766"/>
      <c r="C447" s="301">
        <v>85580.19</v>
      </c>
      <c r="D447" s="302">
        <v>61167.22</v>
      </c>
      <c r="E447"/>
    </row>
    <row r="448" spans="1:5">
      <c r="A448"/>
      <c r="B448"/>
      <c r="C448"/>
      <c r="D448"/>
      <c r="E448"/>
    </row>
    <row r="449" spans="1:5" ht="29.25" customHeight="1">
      <c r="A449" s="767" t="s">
        <v>224</v>
      </c>
      <c r="B449" s="768"/>
      <c r="C449" s="768"/>
      <c r="D449" s="621"/>
      <c r="E449" s="621"/>
    </row>
    <row r="468" spans="1:11" ht="14.25">
      <c r="A468" s="754" t="s">
        <v>225</v>
      </c>
      <c r="B468" s="754"/>
      <c r="C468" s="754"/>
      <c r="D468" s="754"/>
      <c r="E468" s="754"/>
      <c r="F468" s="754"/>
      <c r="G468" s="754"/>
      <c r="H468" s="754"/>
      <c r="I468" s="754"/>
    </row>
    <row r="470" spans="1:11" ht="14.25">
      <c r="A470" s="754" t="s">
        <v>226</v>
      </c>
      <c r="B470" s="754"/>
      <c r="C470" s="754"/>
      <c r="D470" s="754"/>
      <c r="E470" s="754"/>
      <c r="F470" s="754"/>
      <c r="G470" s="754"/>
      <c r="H470" s="754"/>
      <c r="I470" s="754"/>
    </row>
    <row r="471" spans="1:11" ht="17.25" thickBot="1">
      <c r="A471" s="303"/>
      <c r="B471" s="303"/>
      <c r="C471" s="303"/>
      <c r="D471" s="303"/>
      <c r="E471" s="303"/>
      <c r="F471" s="303"/>
      <c r="G471" s="303"/>
      <c r="H471" s="303"/>
      <c r="I471" s="304"/>
    </row>
    <row r="472" spans="1:11" ht="14.25" thickBot="1">
      <c r="A472" s="755" t="s">
        <v>227</v>
      </c>
      <c r="B472" s="757" t="s">
        <v>228</v>
      </c>
      <c r="C472" s="758"/>
      <c r="D472" s="759"/>
      <c r="E472" s="760" t="s">
        <v>66</v>
      </c>
      <c r="F472" s="761"/>
      <c r="G472" s="762"/>
      <c r="H472" s="757" t="s">
        <v>229</v>
      </c>
      <c r="I472" s="761"/>
      <c r="J472" s="762"/>
      <c r="K472" s="305" t="s">
        <v>91</v>
      </c>
    </row>
    <row r="473" spans="1:11" ht="95.25" thickBot="1">
      <c r="A473" s="756"/>
      <c r="B473" s="306" t="s">
        <v>230</v>
      </c>
      <c r="C473" s="307" t="s">
        <v>231</v>
      </c>
      <c r="D473" s="308" t="s">
        <v>70</v>
      </c>
      <c r="E473" s="309" t="s">
        <v>38</v>
      </c>
      <c r="F473" s="309" t="s">
        <v>232</v>
      </c>
      <c r="G473" s="310" t="s">
        <v>233</v>
      </c>
      <c r="H473" s="306" t="s">
        <v>230</v>
      </c>
      <c r="I473" s="307" t="s">
        <v>234</v>
      </c>
      <c r="J473" s="311" t="s">
        <v>235</v>
      </c>
      <c r="K473" s="312"/>
    </row>
    <row r="474" spans="1:11" ht="14.25" thickBot="1">
      <c r="A474" s="129" t="s">
        <v>55</v>
      </c>
      <c r="B474" s="313"/>
      <c r="C474" s="314"/>
      <c r="D474" s="315"/>
      <c r="E474" s="314">
        <f>F474+G474</f>
        <v>0</v>
      </c>
      <c r="F474" s="313"/>
      <c r="G474" s="314"/>
      <c r="H474" s="313"/>
      <c r="I474" s="316"/>
      <c r="J474" s="317"/>
      <c r="K474" s="270">
        <f>SUM(B474:E474)+SUM(H474:J474)</f>
        <v>0</v>
      </c>
    </row>
    <row r="475" spans="1:11" ht="14.25" thickBot="1">
      <c r="A475" s="318" t="s">
        <v>26</v>
      </c>
      <c r="B475" s="319">
        <f t="shared" ref="B475:K475" si="13">SUM(B476:B478)</f>
        <v>0</v>
      </c>
      <c r="C475" s="320">
        <f t="shared" si="13"/>
        <v>0</v>
      </c>
      <c r="D475" s="321">
        <f t="shared" si="13"/>
        <v>0</v>
      </c>
      <c r="E475" s="319">
        <f t="shared" si="13"/>
        <v>0</v>
      </c>
      <c r="F475" s="319">
        <f t="shared" si="13"/>
        <v>0</v>
      </c>
      <c r="G475" s="319">
        <f t="shared" si="13"/>
        <v>0</v>
      </c>
      <c r="H475" s="319">
        <f t="shared" si="13"/>
        <v>0</v>
      </c>
      <c r="I475" s="319">
        <f t="shared" si="13"/>
        <v>0</v>
      </c>
      <c r="J475" s="319">
        <f t="shared" si="13"/>
        <v>0</v>
      </c>
      <c r="K475" s="319">
        <f t="shared" si="13"/>
        <v>0</v>
      </c>
    </row>
    <row r="476" spans="1:11">
      <c r="A476" s="322" t="s">
        <v>236</v>
      </c>
      <c r="B476" s="323"/>
      <c r="C476" s="324"/>
      <c r="D476" s="325"/>
      <c r="E476" s="326">
        <f>F476+G476</f>
        <v>0</v>
      </c>
      <c r="F476" s="323"/>
      <c r="G476" s="326"/>
      <c r="H476" s="323"/>
      <c r="I476" s="327"/>
      <c r="J476" s="328"/>
      <c r="K476" s="329">
        <f>SUM(B476:E476)+SUM(H476:J476)</f>
        <v>0</v>
      </c>
    </row>
    <row r="477" spans="1:11">
      <c r="A477" s="330" t="s">
        <v>237</v>
      </c>
      <c r="B477" s="331"/>
      <c r="C477" s="332"/>
      <c r="D477" s="333"/>
      <c r="E477" s="332">
        <f>F477+G477</f>
        <v>0</v>
      </c>
      <c r="F477" s="331"/>
      <c r="G477" s="332"/>
      <c r="H477" s="331"/>
      <c r="I477" s="334"/>
      <c r="J477" s="335"/>
      <c r="K477" s="336">
        <f>SUM(B477:E477)+SUM(H477:J477)</f>
        <v>0</v>
      </c>
    </row>
    <row r="478" spans="1:11" ht="14.25" thickBot="1">
      <c r="A478" s="337" t="s">
        <v>238</v>
      </c>
      <c r="B478" s="331"/>
      <c r="C478" s="332"/>
      <c r="D478" s="333"/>
      <c r="E478" s="332">
        <f>F478+G478</f>
        <v>0</v>
      </c>
      <c r="F478" s="331"/>
      <c r="G478" s="332"/>
      <c r="H478" s="331"/>
      <c r="I478" s="334"/>
      <c r="J478" s="335"/>
      <c r="K478" s="338">
        <f>SUM(B478:E478)+SUM(H478:J478)</f>
        <v>0</v>
      </c>
    </row>
    <row r="479" spans="1:11" ht="14.25" thickBot="1">
      <c r="A479" s="318" t="s">
        <v>27</v>
      </c>
      <c r="B479" s="313">
        <f t="shared" ref="B479:K479" si="14">SUM(B480:B484)</f>
        <v>0</v>
      </c>
      <c r="C479" s="314">
        <f t="shared" si="14"/>
        <v>0</v>
      </c>
      <c r="D479" s="316">
        <f t="shared" si="14"/>
        <v>0</v>
      </c>
      <c r="E479" s="313">
        <f t="shared" si="14"/>
        <v>0</v>
      </c>
      <c r="F479" s="313">
        <f t="shared" si="14"/>
        <v>0</v>
      </c>
      <c r="G479" s="313">
        <f t="shared" si="14"/>
        <v>0</v>
      </c>
      <c r="H479" s="313">
        <f t="shared" si="14"/>
        <v>0</v>
      </c>
      <c r="I479" s="313">
        <f t="shared" si="14"/>
        <v>0</v>
      </c>
      <c r="J479" s="313">
        <f t="shared" si="14"/>
        <v>0</v>
      </c>
      <c r="K479" s="313">
        <f t="shared" si="14"/>
        <v>0</v>
      </c>
    </row>
    <row r="480" spans="1:11" ht="29.25" customHeight="1">
      <c r="A480" s="339" t="s">
        <v>239</v>
      </c>
      <c r="B480" s="323"/>
      <c r="C480" s="324"/>
      <c r="D480" s="325"/>
      <c r="E480" s="326">
        <f>F480+G480</f>
        <v>0</v>
      </c>
      <c r="F480" s="323"/>
      <c r="G480" s="326"/>
      <c r="H480" s="323"/>
      <c r="I480" s="327"/>
      <c r="J480" s="328"/>
      <c r="K480" s="329">
        <f>SUM(B480:E480)+SUM(H480:J480)</f>
        <v>0</v>
      </c>
    </row>
    <row r="481" spans="1:11" ht="13.5" customHeight="1">
      <c r="A481" s="340" t="s">
        <v>240</v>
      </c>
      <c r="B481" s="331"/>
      <c r="C481" s="332"/>
      <c r="D481" s="333"/>
      <c r="E481" s="332">
        <f>F481+G481</f>
        <v>0</v>
      </c>
      <c r="F481" s="331"/>
      <c r="G481" s="332"/>
      <c r="H481" s="331"/>
      <c r="I481" s="334"/>
      <c r="J481" s="335"/>
      <c r="K481" s="336">
        <f>SUM(B481:E481)+SUM(H481:J481)</f>
        <v>0</v>
      </c>
    </row>
    <row r="482" spans="1:11">
      <c r="A482" s="340" t="s">
        <v>241</v>
      </c>
      <c r="B482" s="331"/>
      <c r="C482" s="332"/>
      <c r="D482" s="333"/>
      <c r="E482" s="332">
        <f>F482+G482</f>
        <v>0</v>
      </c>
      <c r="F482" s="331"/>
      <c r="G482" s="332"/>
      <c r="H482" s="331"/>
      <c r="I482" s="334"/>
      <c r="J482" s="335"/>
      <c r="K482" s="336">
        <f>SUM(B482:E482)+SUM(H482:J482)</f>
        <v>0</v>
      </c>
    </row>
    <row r="483" spans="1:11">
      <c r="A483" s="340" t="s">
        <v>242</v>
      </c>
      <c r="B483" s="331"/>
      <c r="C483" s="332"/>
      <c r="D483" s="333"/>
      <c r="E483" s="332">
        <f>F483+G483</f>
        <v>0</v>
      </c>
      <c r="F483" s="331"/>
      <c r="G483" s="332"/>
      <c r="H483" s="331"/>
      <c r="I483" s="334"/>
      <c r="J483" s="335"/>
      <c r="K483" s="336">
        <f>SUM(B483:E483)+SUM(H483:J483)</f>
        <v>0</v>
      </c>
    </row>
    <row r="484" spans="1:11" ht="25.5" customHeight="1" thickBot="1">
      <c r="A484" s="341" t="s">
        <v>243</v>
      </c>
      <c r="B484" s="331"/>
      <c r="C484" s="332"/>
      <c r="D484" s="333"/>
      <c r="E484" s="332">
        <f>F484+G484</f>
        <v>0</v>
      </c>
      <c r="F484" s="331"/>
      <c r="G484" s="332"/>
      <c r="H484" s="331"/>
      <c r="I484" s="334"/>
      <c r="J484" s="335"/>
      <c r="K484" s="338">
        <f>SUM(B484:E484)+SUM(H484:J484)</f>
        <v>0</v>
      </c>
    </row>
    <row r="485" spans="1:11" ht="19.5" customHeight="1" thickBot="1">
      <c r="A485" s="342" t="s">
        <v>56</v>
      </c>
      <c r="B485" s="343">
        <f t="shared" ref="B485:K485" si="15">B474+B475-B479</f>
        <v>0</v>
      </c>
      <c r="C485" s="343">
        <f t="shared" si="15"/>
        <v>0</v>
      </c>
      <c r="D485" s="343">
        <f t="shared" si="15"/>
        <v>0</v>
      </c>
      <c r="E485" s="343">
        <f t="shared" si="15"/>
        <v>0</v>
      </c>
      <c r="F485" s="343">
        <f t="shared" si="15"/>
        <v>0</v>
      </c>
      <c r="G485" s="343">
        <f t="shared" si="15"/>
        <v>0</v>
      </c>
      <c r="H485" s="343">
        <f t="shared" si="15"/>
        <v>0</v>
      </c>
      <c r="I485" s="343">
        <f t="shared" si="15"/>
        <v>0</v>
      </c>
      <c r="J485" s="343">
        <f t="shared" si="15"/>
        <v>0</v>
      </c>
      <c r="K485" s="343">
        <f t="shared" si="15"/>
        <v>0</v>
      </c>
    </row>
    <row r="486" spans="1:11" s="246" customFormat="1" ht="19.5" customHeight="1">
      <c r="A486" s="344"/>
      <c r="B486" s="207"/>
      <c r="C486" s="207"/>
      <c r="D486" s="207"/>
      <c r="E486" s="207"/>
      <c r="F486" s="207"/>
      <c r="G486" s="207"/>
      <c r="H486" s="207"/>
      <c r="I486" s="207"/>
      <c r="J486" s="207"/>
      <c r="K486" s="207"/>
    </row>
    <row r="489" spans="1:11">
      <c r="A489" s="506" t="s">
        <v>244</v>
      </c>
      <c r="B489" s="763"/>
      <c r="C489" s="763"/>
    </row>
    <row r="490" spans="1:11" ht="15" thickBot="1">
      <c r="A490" s="345"/>
      <c r="B490" s="346"/>
      <c r="C490" s="346"/>
      <c r="E490" s="347"/>
      <c r="F490" s="347"/>
      <c r="G490" s="347"/>
      <c r="H490" s="347"/>
      <c r="I490" s="347"/>
    </row>
    <row r="491" spans="1:11" ht="32.25" thickBot="1">
      <c r="A491" s="746" t="s">
        <v>106</v>
      </c>
      <c r="B491" s="747"/>
      <c r="C491" s="348" t="s">
        <v>55</v>
      </c>
      <c r="D491" s="349" t="s">
        <v>111</v>
      </c>
      <c r="E491" s="249"/>
      <c r="F491" s="249"/>
      <c r="G491" s="249"/>
      <c r="H491" s="249"/>
      <c r="I491" s="249"/>
    </row>
    <row r="492" spans="1:11">
      <c r="A492" s="748" t="s">
        <v>245</v>
      </c>
      <c r="B492" s="749"/>
      <c r="C492" s="350">
        <v>4352.16</v>
      </c>
      <c r="D492" s="350">
        <v>3567</v>
      </c>
      <c r="E492" s="351"/>
      <c r="F492" s="351"/>
      <c r="G492" s="351"/>
      <c r="H492" s="351"/>
      <c r="I492" s="351"/>
    </row>
    <row r="493" spans="1:11">
      <c r="A493" s="750" t="s">
        <v>246</v>
      </c>
      <c r="B493" s="751"/>
      <c r="C493" s="352">
        <f>199.73+55.15</f>
        <v>254.88</v>
      </c>
      <c r="D493" s="352">
        <f>96.26+4.62</f>
        <v>100.88000000000001</v>
      </c>
      <c r="E493" s="353"/>
      <c r="F493" s="353"/>
      <c r="G493" s="353"/>
      <c r="H493" s="353"/>
      <c r="I493" s="353"/>
    </row>
    <row r="494" spans="1:11">
      <c r="A494" s="750" t="s">
        <v>247</v>
      </c>
      <c r="B494" s="751"/>
      <c r="C494" s="352">
        <v>0</v>
      </c>
      <c r="D494" s="352">
        <v>0</v>
      </c>
      <c r="E494" s="354"/>
      <c r="F494" s="354"/>
      <c r="G494" s="354"/>
      <c r="H494" s="354"/>
      <c r="I494" s="354"/>
    </row>
    <row r="495" spans="1:11">
      <c r="A495" s="752" t="s">
        <v>248</v>
      </c>
      <c r="B495" s="753"/>
      <c r="C495" s="355">
        <f>C496+C499+C500+C501+C502</f>
        <v>19363</v>
      </c>
      <c r="D495" s="355">
        <f>D496+D499+D500+D501+D502</f>
        <v>5331.87</v>
      </c>
    </row>
    <row r="496" spans="1:11">
      <c r="A496" s="631" t="s">
        <v>249</v>
      </c>
      <c r="B496" s="632"/>
      <c r="C496" s="356"/>
      <c r="D496" s="356"/>
    </row>
    <row r="497" spans="1:5">
      <c r="A497" s="742" t="s">
        <v>250</v>
      </c>
      <c r="B497" s="743"/>
      <c r="C497" s="357"/>
      <c r="D497" s="357"/>
    </row>
    <row r="498" spans="1:5" ht="25.5" customHeight="1">
      <c r="A498" s="742" t="s">
        <v>251</v>
      </c>
      <c r="B498" s="743"/>
      <c r="C498" s="357"/>
      <c r="D498" s="357"/>
    </row>
    <row r="499" spans="1:5">
      <c r="A499" s="744" t="s">
        <v>252</v>
      </c>
      <c r="B499" s="745"/>
      <c r="C499" s="214">
        <v>19363</v>
      </c>
      <c r="D499" s="214">
        <v>5195</v>
      </c>
    </row>
    <row r="500" spans="1:5">
      <c r="A500" s="744" t="s">
        <v>253</v>
      </c>
      <c r="B500" s="745"/>
      <c r="C500" s="214"/>
      <c r="D500" s="214"/>
    </row>
    <row r="501" spans="1:5">
      <c r="A501" s="744" t="s">
        <v>254</v>
      </c>
      <c r="B501" s="745"/>
      <c r="C501" s="214">
        <v>0</v>
      </c>
      <c r="D501" s="214">
        <v>0</v>
      </c>
    </row>
    <row r="502" spans="1:5">
      <c r="A502" s="744" t="s">
        <v>17</v>
      </c>
      <c r="B502" s="745"/>
      <c r="C502" s="214">
        <v>0</v>
      </c>
      <c r="D502" s="214">
        <v>136.87</v>
      </c>
    </row>
    <row r="503" spans="1:5" ht="24.75" customHeight="1" thickBot="1">
      <c r="A503" s="733" t="s">
        <v>255</v>
      </c>
      <c r="B503" s="734"/>
      <c r="C503" s="352"/>
      <c r="D503" s="352"/>
    </row>
    <row r="504" spans="1:5" ht="16.5" thickBot="1">
      <c r="A504" s="735" t="s">
        <v>102</v>
      </c>
      <c r="B504" s="736"/>
      <c r="C504" s="218">
        <f>SUM(C492+C493+C494+C495+C503)</f>
        <v>23970.04</v>
      </c>
      <c r="D504" s="218">
        <f>SUM(D492+D493+D494+D495+D503)</f>
        <v>8999.75</v>
      </c>
    </row>
    <row r="508" spans="1:5" ht="15">
      <c r="A508" s="717"/>
      <c r="B508" s="737"/>
      <c r="C508" s="737"/>
      <c r="D508" s="738"/>
      <c r="E508" s="738"/>
    </row>
    <row r="509" spans="1:5" ht="14.25">
      <c r="A509" s="358"/>
      <c r="B509" s="358"/>
      <c r="C509" s="358"/>
      <c r="D509" s="358"/>
      <c r="E509" s="359"/>
    </row>
    <row r="510" spans="1:5" ht="33.75" customHeight="1">
      <c r="A510" s="360"/>
      <c r="B510" s="739"/>
      <c r="C510" s="739"/>
      <c r="D510" s="739"/>
      <c r="E510" s="739"/>
    </row>
    <row r="511" spans="1:5">
      <c r="A511" s="360"/>
      <c r="B511" s="360"/>
      <c r="C511" s="740"/>
      <c r="D511" s="740"/>
      <c r="E511" s="740"/>
    </row>
    <row r="512" spans="1:5">
      <c r="A512" s="360"/>
      <c r="B512" s="360"/>
      <c r="C512" s="360"/>
      <c r="D512" s="360"/>
      <c r="E512" s="360"/>
    </row>
    <row r="513" spans="1:5">
      <c r="A513" s="361"/>
      <c r="B513" s="362"/>
      <c r="C513" s="362"/>
      <c r="D513" s="362"/>
      <c r="E513" s="362"/>
    </row>
    <row r="514" spans="1:5">
      <c r="A514" s="363"/>
      <c r="B514" s="364"/>
      <c r="C514" s="364"/>
      <c r="D514" s="364"/>
      <c r="E514" s="364"/>
    </row>
    <row r="515" spans="1:5">
      <c r="A515" s="359"/>
      <c r="B515" s="359"/>
      <c r="C515" s="359"/>
      <c r="D515" s="359"/>
      <c r="E515" s="359"/>
    </row>
    <row r="516" spans="1:5">
      <c r="A516" s="359"/>
      <c r="B516" s="359"/>
      <c r="C516" s="359"/>
      <c r="D516" s="359"/>
      <c r="E516" s="359"/>
    </row>
    <row r="517" spans="1:5" ht="29.25" customHeight="1">
      <c r="A517" s="717"/>
      <c r="B517" s="737"/>
      <c r="C517" s="737"/>
      <c r="D517" s="741"/>
      <c r="E517" s="741"/>
    </row>
    <row r="518" spans="1:5" ht="15">
      <c r="A518" s="365"/>
      <c r="B518" s="365"/>
      <c r="C518" s="365"/>
      <c r="D518" s="359"/>
      <c r="E518" s="359"/>
    </row>
    <row r="519" spans="1:5">
      <c r="A519" s="726"/>
      <c r="B519" s="726"/>
      <c r="C519" s="366"/>
      <c r="D519" s="359"/>
      <c r="E519" s="359"/>
    </row>
    <row r="520" spans="1:5">
      <c r="A520" s="727"/>
      <c r="B520" s="727"/>
      <c r="C520" s="367"/>
      <c r="D520" s="359"/>
      <c r="E520" s="359"/>
    </row>
    <row r="521" spans="1:5" ht="51" customHeight="1">
      <c r="A521" s="728"/>
      <c r="B521" s="728"/>
      <c r="C521" s="368"/>
      <c r="D521" s="359"/>
      <c r="E521" s="359"/>
    </row>
    <row r="522" spans="1:5">
      <c r="A522" s="729"/>
      <c r="B522" s="729"/>
      <c r="C522" s="367"/>
      <c r="D522" s="359"/>
      <c r="E522" s="359"/>
    </row>
    <row r="523" spans="1:5">
      <c r="A523" s="730"/>
      <c r="B523" s="730"/>
      <c r="C523" s="369"/>
      <c r="D523" s="359"/>
      <c r="E523" s="359"/>
    </row>
    <row r="525" spans="1:5" ht="14.25">
      <c r="A525" s="347" t="s">
        <v>256</v>
      </c>
      <c r="B525" s="347"/>
      <c r="C525" s="347"/>
      <c r="D525" s="347"/>
    </row>
    <row r="526" spans="1:5" ht="14.25" thickBot="1">
      <c r="A526" s="249"/>
      <c r="B526" s="249"/>
      <c r="C526" s="249"/>
      <c r="D526" s="249"/>
    </row>
    <row r="527" spans="1:5" ht="14.25" thickBot="1">
      <c r="A527" s="370" t="s">
        <v>257</v>
      </c>
      <c r="B527" s="371"/>
      <c r="C527" s="371"/>
      <c r="D527" s="372"/>
    </row>
    <row r="528" spans="1:5" ht="14.25" thickBot="1">
      <c r="A528" s="731" t="s">
        <v>55</v>
      </c>
      <c r="B528" s="732"/>
      <c r="C528" s="715" t="s">
        <v>258</v>
      </c>
      <c r="D528" s="716"/>
    </row>
    <row r="529" spans="1:4" ht="14.25" thickBot="1">
      <c r="A529" s="373"/>
      <c r="B529" s="374"/>
      <c r="C529" s="374"/>
      <c r="D529" s="375"/>
    </row>
    <row r="530" spans="1:4" ht="14.25">
      <c r="A530" s="717" t="s">
        <v>259</v>
      </c>
      <c r="B530" s="717"/>
      <c r="C530" s="717"/>
      <c r="D530" s="718"/>
    </row>
    <row r="531" spans="1:4" ht="14.25" customHeight="1">
      <c r="A531" s="719" t="s">
        <v>260</v>
      </c>
      <c r="B531" s="719"/>
      <c r="C531" s="719"/>
    </row>
    <row r="532" spans="1:4" ht="14.25" thickBot="1">
      <c r="A532" s="376"/>
      <c r="B532" s="377"/>
      <c r="C532" s="377"/>
    </row>
    <row r="533" spans="1:4" ht="16.5" thickBot="1">
      <c r="A533" s="720" t="s">
        <v>54</v>
      </c>
      <c r="B533" s="721"/>
      <c r="C533" s="234" t="s">
        <v>261</v>
      </c>
      <c r="D533" s="234" t="s">
        <v>262</v>
      </c>
    </row>
    <row r="534" spans="1:4">
      <c r="A534" s="722" t="s">
        <v>263</v>
      </c>
      <c r="B534" s="723"/>
      <c r="C534" s="378"/>
      <c r="D534" s="379"/>
    </row>
    <row r="535" spans="1:4">
      <c r="A535" s="724" t="s">
        <v>264</v>
      </c>
      <c r="B535" s="725"/>
      <c r="C535" s="380"/>
      <c r="D535" s="381"/>
    </row>
    <row r="536" spans="1:4">
      <c r="A536" s="701" t="s">
        <v>265</v>
      </c>
      <c r="B536" s="702"/>
      <c r="C536" s="382"/>
      <c r="D536" s="383"/>
    </row>
    <row r="537" spans="1:4">
      <c r="A537" s="703" t="s">
        <v>266</v>
      </c>
      <c r="B537" s="704"/>
      <c r="C537" s="380"/>
      <c r="D537" s="381"/>
    </row>
    <row r="538" spans="1:4" ht="13.5" customHeight="1" thickBot="1">
      <c r="A538" s="705" t="s">
        <v>267</v>
      </c>
      <c r="B538" s="706"/>
      <c r="C538" s="384"/>
      <c r="D538" s="385"/>
    </row>
    <row r="539" spans="1:4" ht="13.5" customHeight="1">
      <c r="A539" s="386"/>
      <c r="B539" s="386"/>
      <c r="C539" s="387"/>
      <c r="D539" s="387"/>
    </row>
    <row r="540" spans="1:4" ht="13.5" customHeight="1">
      <c r="A540" s="386"/>
      <c r="B540" s="386"/>
      <c r="C540" s="387"/>
      <c r="D540" s="387"/>
    </row>
    <row r="541" spans="1:4" ht="13.5" customHeight="1">
      <c r="A541" s="386"/>
      <c r="B541" s="386"/>
      <c r="C541" s="387"/>
      <c r="D541" s="387"/>
    </row>
    <row r="542" spans="1:4" ht="13.5" customHeight="1">
      <c r="A542" s="386"/>
      <c r="B542" s="386"/>
      <c r="C542" s="387"/>
      <c r="D542" s="387"/>
    </row>
    <row r="543" spans="1:4" ht="13.15" customHeight="1">
      <c r="A543" s="386"/>
      <c r="B543" s="386"/>
      <c r="C543" s="387"/>
      <c r="D543" s="387"/>
    </row>
    <row r="544" spans="1:4" ht="13.15" customHeight="1">
      <c r="A544" s="386"/>
      <c r="B544" s="386"/>
      <c r="C544" s="387"/>
      <c r="D544" s="387"/>
    </row>
    <row r="545" spans="1:4" ht="13.15" customHeight="1">
      <c r="A545" s="386"/>
      <c r="B545" s="386"/>
      <c r="C545" s="387"/>
      <c r="D545" s="387"/>
    </row>
    <row r="546" spans="1:4" ht="13.15" customHeight="1">
      <c r="A546" s="386"/>
      <c r="B546" s="386"/>
      <c r="C546" s="387"/>
      <c r="D546" s="387"/>
    </row>
    <row r="547" spans="1:4" ht="13.5" customHeight="1">
      <c r="A547" s="386"/>
      <c r="B547" s="386"/>
      <c r="C547" s="387"/>
      <c r="D547" s="387"/>
    </row>
    <row r="548" spans="1:4" ht="13.5" customHeight="1">
      <c r="A548" s="386"/>
      <c r="B548" s="386"/>
      <c r="C548" s="387"/>
      <c r="D548" s="387"/>
    </row>
    <row r="549" spans="1:4" ht="13.5" customHeight="1">
      <c r="A549" s="386"/>
      <c r="B549" s="386"/>
      <c r="C549" s="387"/>
      <c r="D549" s="387"/>
    </row>
    <row r="550" spans="1:4" ht="13.5" customHeight="1">
      <c r="A550" s="386"/>
      <c r="B550" s="386"/>
      <c r="C550" s="387"/>
      <c r="D550" s="387"/>
    </row>
    <row r="553" spans="1:4" ht="14.25">
      <c r="A553" s="388" t="s">
        <v>431</v>
      </c>
      <c r="B553" s="388"/>
      <c r="C553" s="388"/>
    </row>
    <row r="554" spans="1:4" ht="14.25" thickBot="1">
      <c r="A554" s="389"/>
      <c r="B554" s="187"/>
      <c r="C554" s="187"/>
    </row>
    <row r="555" spans="1:4" ht="26.25" thickBot="1">
      <c r="A555" s="390"/>
      <c r="B555" s="391" t="s">
        <v>268</v>
      </c>
      <c r="C555" s="210" t="s">
        <v>269</v>
      </c>
    </row>
    <row r="556" spans="1:4" ht="14.25" thickBot="1">
      <c r="A556" s="392" t="s">
        <v>270</v>
      </c>
      <c r="B556" s="393">
        <f>B557+B562</f>
        <v>0</v>
      </c>
      <c r="C556" s="393">
        <f>C557+C562</f>
        <v>0</v>
      </c>
    </row>
    <row r="557" spans="1:4">
      <c r="A557" s="394" t="s">
        <v>271</v>
      </c>
      <c r="B557" s="395">
        <f>SUM(B559:B561)</f>
        <v>0</v>
      </c>
      <c r="C557" s="395">
        <f>SUM(C559:C561)</f>
        <v>0</v>
      </c>
    </row>
    <row r="558" spans="1:4">
      <c r="A558" s="396" t="s">
        <v>58</v>
      </c>
      <c r="B558" s="397"/>
      <c r="C558" s="398"/>
    </row>
    <row r="559" spans="1:4" ht="38.25">
      <c r="A559" s="341" t="s">
        <v>272</v>
      </c>
      <c r="B559" s="397"/>
      <c r="C559" s="398"/>
    </row>
    <row r="560" spans="1:4">
      <c r="A560" s="396"/>
      <c r="B560" s="397"/>
      <c r="C560" s="398"/>
    </row>
    <row r="561" spans="1:5" ht="14.25" thickBot="1">
      <c r="A561" s="399"/>
      <c r="B561" s="400"/>
      <c r="C561" s="401"/>
    </row>
    <row r="562" spans="1:5">
      <c r="A562" s="394" t="s">
        <v>273</v>
      </c>
      <c r="B562" s="395">
        <f>SUM(B564:B566)</f>
        <v>0</v>
      </c>
      <c r="C562" s="395">
        <f>SUM(C564:C566)</f>
        <v>0</v>
      </c>
    </row>
    <row r="563" spans="1:5">
      <c r="A563" s="396" t="s">
        <v>58</v>
      </c>
      <c r="B563" s="402"/>
      <c r="C563" s="403"/>
    </row>
    <row r="564" spans="1:5">
      <c r="A564" s="404"/>
      <c r="B564" s="402"/>
      <c r="C564" s="403"/>
    </row>
    <row r="565" spans="1:5">
      <c r="A565" s="404"/>
      <c r="B565" s="397"/>
      <c r="C565" s="398"/>
    </row>
    <row r="566" spans="1:5" ht="14.25" thickBot="1">
      <c r="A566" s="405"/>
      <c r="B566" s="400"/>
      <c r="C566" s="401"/>
    </row>
    <row r="567" spans="1:5" ht="14.25" thickBot="1">
      <c r="A567" s="392" t="s">
        <v>274</v>
      </c>
      <c r="B567" s="393">
        <f>B568+B573</f>
        <v>0</v>
      </c>
      <c r="C567" s="393">
        <f>C568+C573</f>
        <v>25109.72</v>
      </c>
    </row>
    <row r="568" spans="1:5">
      <c r="A568" s="406" t="s">
        <v>271</v>
      </c>
      <c r="B568" s="402">
        <f>SUM(B570:B572)</f>
        <v>0</v>
      </c>
      <c r="C568" s="402">
        <f>SUM(C570:C572)</f>
        <v>25109.72</v>
      </c>
    </row>
    <row r="569" spans="1:5">
      <c r="A569" s="404" t="s">
        <v>58</v>
      </c>
      <c r="B569" s="397"/>
      <c r="C569" s="398"/>
    </row>
    <row r="570" spans="1:5" ht="51">
      <c r="A570" s="407" t="s">
        <v>275</v>
      </c>
      <c r="B570" s="397">
        <v>0</v>
      </c>
      <c r="C570" s="398">
        <v>10471</v>
      </c>
    </row>
    <row r="571" spans="1:5" ht="114.75">
      <c r="A571" s="408" t="s">
        <v>276</v>
      </c>
      <c r="B571" s="397">
        <v>0</v>
      </c>
      <c r="C571" s="398">
        <v>14638.72</v>
      </c>
    </row>
    <row r="572" spans="1:5" ht="14.25" thickBot="1">
      <c r="A572" s="409" t="s">
        <v>273</v>
      </c>
      <c r="B572" s="400"/>
      <c r="C572" s="401"/>
    </row>
    <row r="573" spans="1:5">
      <c r="A573" s="404" t="s">
        <v>58</v>
      </c>
      <c r="B573" s="410">
        <f>SUM(B575:B576)</f>
        <v>0</v>
      </c>
      <c r="C573" s="410">
        <f>SUM(C575:C576)</f>
        <v>0</v>
      </c>
      <c r="E573" s="9" t="s">
        <v>277</v>
      </c>
    </row>
    <row r="574" spans="1:5">
      <c r="A574" s="411"/>
      <c r="B574" s="397"/>
      <c r="C574" s="397"/>
    </row>
    <row r="575" spans="1:5" ht="15.75" thickBot="1">
      <c r="A575" s="412"/>
      <c r="B575" s="400"/>
      <c r="C575" s="400"/>
    </row>
    <row r="576" spans="1:5">
      <c r="A576" s="413"/>
      <c r="B576" s="410"/>
      <c r="C576" s="414"/>
    </row>
    <row r="577" spans="1:9" ht="43.5" customHeight="1">
      <c r="A577" s="707" t="s">
        <v>278</v>
      </c>
      <c r="B577" s="707"/>
      <c r="C577" s="707"/>
      <c r="D577" s="707"/>
      <c r="E577" s="621"/>
      <c r="F577" s="621"/>
      <c r="G577" s="621"/>
      <c r="H577" s="621"/>
      <c r="I577" s="621"/>
    </row>
    <row r="578" spans="1:9" ht="15" thickBot="1">
      <c r="A578" s="415"/>
      <c r="B578" s="415"/>
      <c r="C578" s="415"/>
      <c r="D578" s="415"/>
      <c r="E578" s="12"/>
      <c r="F578" s="12"/>
      <c r="G578" s="12"/>
      <c r="H578" s="12"/>
      <c r="I578" s="12"/>
    </row>
    <row r="579" spans="1:9" ht="55.5" customHeight="1" thickBot="1">
      <c r="A579" s="708" t="s">
        <v>279</v>
      </c>
      <c r="B579" s="709"/>
      <c r="C579" s="710"/>
      <c r="D579" s="711"/>
    </row>
    <row r="580" spans="1:9" ht="24.75" customHeight="1" thickBot="1">
      <c r="A580" s="533" t="s">
        <v>55</v>
      </c>
      <c r="B580" s="712"/>
      <c r="C580" s="713" t="s">
        <v>56</v>
      </c>
      <c r="D580" s="714"/>
    </row>
    <row r="581" spans="1:9" ht="20.25" customHeight="1" thickBot="1">
      <c r="A581" s="694"/>
      <c r="B581" s="695"/>
      <c r="C581" s="696"/>
      <c r="D581" s="697"/>
    </row>
    <row r="582" spans="1:9" ht="20.25" customHeight="1">
      <c r="A582" s="416"/>
      <c r="B582" s="416"/>
      <c r="C582" s="416"/>
      <c r="D582" s="416"/>
    </row>
    <row r="583" spans="1:9" ht="14.25">
      <c r="A583" s="388" t="s">
        <v>280</v>
      </c>
      <c r="B583" s="388"/>
      <c r="C583" s="388"/>
    </row>
    <row r="584" spans="1:9" ht="14.25">
      <c r="A584" s="550" t="s">
        <v>281</v>
      </c>
      <c r="B584" s="550"/>
      <c r="C584" s="550"/>
    </row>
    <row r="585" spans="1:9" ht="15" thickBot="1">
      <c r="A585" s="388"/>
      <c r="B585" s="388"/>
      <c r="C585" s="388"/>
    </row>
    <row r="586" spans="1:9" ht="24.75" thickBot="1">
      <c r="A586" s="698" t="s">
        <v>282</v>
      </c>
      <c r="B586" s="699"/>
      <c r="C586" s="699"/>
      <c r="D586" s="700"/>
      <c r="E586" s="417" t="s">
        <v>268</v>
      </c>
      <c r="F586" s="418" t="s">
        <v>269</v>
      </c>
      <c r="G586" s="419"/>
    </row>
    <row r="587" spans="1:9" ht="14.25" customHeight="1" thickBot="1">
      <c r="A587" s="682" t="s">
        <v>283</v>
      </c>
      <c r="B587" s="683"/>
      <c r="C587" s="683"/>
      <c r="D587" s="684"/>
      <c r="E587" s="420">
        <f>SUM(E588:E595)</f>
        <v>119012.18</v>
      </c>
      <c r="F587" s="420">
        <f>SUM(F588:F595)</f>
        <v>52112.51</v>
      </c>
      <c r="G587" s="421"/>
    </row>
    <row r="588" spans="1:9">
      <c r="A588" s="676" t="s">
        <v>284</v>
      </c>
      <c r="B588" s="677"/>
      <c r="C588" s="677"/>
      <c r="D588" s="678"/>
      <c r="E588" s="422">
        <v>119012.18</v>
      </c>
      <c r="F588" s="423">
        <v>52112.51</v>
      </c>
      <c r="G588" s="164"/>
    </row>
    <row r="589" spans="1:9">
      <c r="A589" s="670" t="s">
        <v>285</v>
      </c>
      <c r="B589" s="671"/>
      <c r="C589" s="671"/>
      <c r="D589" s="672"/>
      <c r="E589" s="424"/>
      <c r="F589" s="425"/>
      <c r="G589" s="164"/>
    </row>
    <row r="590" spans="1:9">
      <c r="A590" s="670" t="s">
        <v>286</v>
      </c>
      <c r="B590" s="671"/>
      <c r="C590" s="671"/>
      <c r="D590" s="672"/>
      <c r="E590" s="424"/>
      <c r="F590" s="425"/>
      <c r="G590" s="164"/>
    </row>
    <row r="591" spans="1:9">
      <c r="A591" s="691" t="s">
        <v>287</v>
      </c>
      <c r="B591" s="692"/>
      <c r="C591" s="692"/>
      <c r="D591" s="693"/>
      <c r="E591" s="424"/>
      <c r="F591" s="425"/>
      <c r="G591" s="164"/>
    </row>
    <row r="592" spans="1:9">
      <c r="A592" s="670" t="s">
        <v>288</v>
      </c>
      <c r="B592" s="671"/>
      <c r="C592" s="671"/>
      <c r="D592" s="672"/>
      <c r="E592" s="424"/>
      <c r="F592" s="425"/>
      <c r="G592" s="164"/>
    </row>
    <row r="593" spans="1:7">
      <c r="A593" s="673" t="s">
        <v>289</v>
      </c>
      <c r="B593" s="674"/>
      <c r="C593" s="674"/>
      <c r="D593" s="675"/>
      <c r="E593" s="424"/>
      <c r="F593" s="425"/>
      <c r="G593" s="164"/>
    </row>
    <row r="594" spans="1:7">
      <c r="A594" s="673" t="s">
        <v>290</v>
      </c>
      <c r="B594" s="674"/>
      <c r="C594" s="674"/>
      <c r="D594" s="675"/>
      <c r="E594" s="424"/>
      <c r="F594" s="425"/>
      <c r="G594" s="164"/>
    </row>
    <row r="595" spans="1:7" ht="14.25" thickBot="1">
      <c r="A595" s="679" t="s">
        <v>291</v>
      </c>
      <c r="B595" s="680"/>
      <c r="C595" s="680"/>
      <c r="D595" s="681"/>
      <c r="E595" s="426"/>
      <c r="F595" s="427"/>
      <c r="G595" s="164"/>
    </row>
    <row r="596" spans="1:7" ht="14.25" thickBot="1">
      <c r="A596" s="682" t="s">
        <v>292</v>
      </c>
      <c r="B596" s="683"/>
      <c r="C596" s="683"/>
      <c r="D596" s="684"/>
      <c r="E596" s="428">
        <v>161.37</v>
      </c>
      <c r="F596" s="429">
        <v>-409.47</v>
      </c>
      <c r="G596" s="430"/>
    </row>
    <row r="597" spans="1:7" ht="14.25" thickBot="1">
      <c r="A597" s="685" t="s">
        <v>293</v>
      </c>
      <c r="B597" s="686"/>
      <c r="C597" s="686"/>
      <c r="D597" s="687"/>
      <c r="E597" s="431"/>
      <c r="F597" s="432"/>
      <c r="G597" s="430"/>
    </row>
    <row r="598" spans="1:7" ht="14.25" thickBot="1">
      <c r="A598" s="685" t="s">
        <v>294</v>
      </c>
      <c r="B598" s="686"/>
      <c r="C598" s="686"/>
      <c r="D598" s="687"/>
      <c r="E598" s="428"/>
      <c r="F598" s="429"/>
      <c r="G598" s="430"/>
    </row>
    <row r="599" spans="1:7" ht="14.25" thickBot="1">
      <c r="A599" s="688" t="s">
        <v>295</v>
      </c>
      <c r="B599" s="689"/>
      <c r="C599" s="689"/>
      <c r="D599" s="690"/>
      <c r="E599" s="428"/>
      <c r="F599" s="429"/>
      <c r="G599" s="430"/>
    </row>
    <row r="600" spans="1:7" ht="14.25" thickBot="1">
      <c r="A600" s="688" t="s">
        <v>296</v>
      </c>
      <c r="B600" s="689"/>
      <c r="C600" s="689"/>
      <c r="D600" s="690"/>
      <c r="E600" s="420">
        <f>E601+E609+E612+E615</f>
        <v>152</v>
      </c>
      <c r="F600" s="420">
        <f>SUM(F601+F609+F612+F615)</f>
        <v>5519</v>
      </c>
      <c r="G600" s="421"/>
    </row>
    <row r="601" spans="1:7">
      <c r="A601" s="676" t="s">
        <v>297</v>
      </c>
      <c r="B601" s="677"/>
      <c r="C601" s="677"/>
      <c r="D601" s="678"/>
      <c r="E601" s="433">
        <f>SUM(E602:E608)</f>
        <v>0</v>
      </c>
      <c r="F601" s="433">
        <f>SUM(F602:F608)</f>
        <v>0</v>
      </c>
      <c r="G601" s="434"/>
    </row>
    <row r="602" spans="1:7">
      <c r="A602" s="667" t="s">
        <v>298</v>
      </c>
      <c r="B602" s="668"/>
      <c r="C602" s="668"/>
      <c r="D602" s="669"/>
      <c r="E602" s="435"/>
      <c r="F602" s="436"/>
      <c r="G602" s="437"/>
    </row>
    <row r="603" spans="1:7">
      <c r="A603" s="667" t="s">
        <v>299</v>
      </c>
      <c r="B603" s="668"/>
      <c r="C603" s="668"/>
      <c r="D603" s="669"/>
      <c r="E603" s="435"/>
      <c r="F603" s="436"/>
      <c r="G603" s="437"/>
    </row>
    <row r="604" spans="1:7">
      <c r="A604" s="667" t="s">
        <v>300</v>
      </c>
      <c r="B604" s="668"/>
      <c r="C604" s="668"/>
      <c r="D604" s="669"/>
      <c r="E604" s="435"/>
      <c r="F604" s="436"/>
      <c r="G604" s="437"/>
    </row>
    <row r="605" spans="1:7">
      <c r="A605" s="667" t="s">
        <v>301</v>
      </c>
      <c r="B605" s="668"/>
      <c r="C605" s="668"/>
      <c r="D605" s="669"/>
      <c r="E605" s="435"/>
      <c r="F605" s="436"/>
      <c r="G605" s="437"/>
    </row>
    <row r="606" spans="1:7">
      <c r="A606" s="667" t="s">
        <v>302</v>
      </c>
      <c r="B606" s="668"/>
      <c r="C606" s="668"/>
      <c r="D606" s="669"/>
      <c r="E606" s="435"/>
      <c r="F606" s="436"/>
      <c r="G606" s="437"/>
    </row>
    <row r="607" spans="1:7">
      <c r="A607" s="667" t="s">
        <v>303</v>
      </c>
      <c r="B607" s="668"/>
      <c r="C607" s="668"/>
      <c r="D607" s="669"/>
      <c r="E607" s="435"/>
      <c r="F607" s="436"/>
      <c r="G607" s="437"/>
    </row>
    <row r="608" spans="1:7">
      <c r="A608" s="667" t="s">
        <v>304</v>
      </c>
      <c r="B608" s="668"/>
      <c r="C608" s="668"/>
      <c r="D608" s="669"/>
      <c r="E608" s="435"/>
      <c r="F608" s="436"/>
      <c r="G608" s="437"/>
    </row>
    <row r="609" spans="1:7">
      <c r="A609" s="673" t="s">
        <v>305</v>
      </c>
      <c r="B609" s="674"/>
      <c r="C609" s="674"/>
      <c r="D609" s="675"/>
      <c r="E609" s="438">
        <f>SUM(E610:E611)</f>
        <v>0</v>
      </c>
      <c r="F609" s="438">
        <f>SUM(F610:F611)</f>
        <v>0</v>
      </c>
      <c r="G609" s="434"/>
    </row>
    <row r="610" spans="1:7">
      <c r="A610" s="667" t="s">
        <v>306</v>
      </c>
      <c r="B610" s="668"/>
      <c r="C610" s="668"/>
      <c r="D610" s="669"/>
      <c r="E610" s="435"/>
      <c r="F610" s="436"/>
      <c r="G610" s="437"/>
    </row>
    <row r="611" spans="1:7">
      <c r="A611" s="667" t="s">
        <v>307</v>
      </c>
      <c r="B611" s="668"/>
      <c r="C611" s="668"/>
      <c r="D611" s="669"/>
      <c r="E611" s="435"/>
      <c r="F611" s="436"/>
      <c r="G611" s="437"/>
    </row>
    <row r="612" spans="1:7">
      <c r="A612" s="670" t="s">
        <v>308</v>
      </c>
      <c r="B612" s="671"/>
      <c r="C612" s="671"/>
      <c r="D612" s="672"/>
      <c r="E612" s="438">
        <f>SUM(E613:E614)</f>
        <v>0</v>
      </c>
      <c r="F612" s="438">
        <f>SUM(F613:F614)</f>
        <v>0</v>
      </c>
      <c r="G612" s="434"/>
    </row>
    <row r="613" spans="1:7">
      <c r="A613" s="667" t="s">
        <v>309</v>
      </c>
      <c r="B613" s="668"/>
      <c r="C613" s="668"/>
      <c r="D613" s="669"/>
      <c r="E613" s="435"/>
      <c r="F613" s="436"/>
      <c r="G613" s="437"/>
    </row>
    <row r="614" spans="1:7">
      <c r="A614" s="667" t="s">
        <v>310</v>
      </c>
      <c r="B614" s="668"/>
      <c r="C614" s="668"/>
      <c r="D614" s="669"/>
      <c r="E614" s="435"/>
      <c r="F614" s="436"/>
      <c r="G614" s="437"/>
    </row>
    <row r="615" spans="1:7">
      <c r="A615" s="670" t="s">
        <v>311</v>
      </c>
      <c r="B615" s="671"/>
      <c r="C615" s="671"/>
      <c r="D615" s="672"/>
      <c r="E615" s="438">
        <f>SUM(E616:E629)</f>
        <v>152</v>
      </c>
      <c r="F615" s="438">
        <f>SUM(F616:F629)</f>
        <v>5519</v>
      </c>
      <c r="G615" s="434"/>
    </row>
    <row r="616" spans="1:7">
      <c r="A616" s="667" t="s">
        <v>312</v>
      </c>
      <c r="B616" s="668"/>
      <c r="C616" s="668"/>
      <c r="D616" s="669"/>
      <c r="E616" s="424"/>
      <c r="F616" s="425"/>
      <c r="G616" s="164"/>
    </row>
    <row r="617" spans="1:7">
      <c r="A617" s="667" t="s">
        <v>313</v>
      </c>
      <c r="B617" s="668"/>
      <c r="C617" s="668"/>
      <c r="D617" s="669"/>
      <c r="E617" s="424"/>
      <c r="F617" s="425"/>
      <c r="G617" s="164"/>
    </row>
    <row r="618" spans="1:7">
      <c r="A618" s="667" t="s">
        <v>314</v>
      </c>
      <c r="B618" s="668"/>
      <c r="C618" s="668"/>
      <c r="D618" s="669"/>
      <c r="E618" s="439"/>
      <c r="F618" s="440">
        <v>5430</v>
      </c>
      <c r="G618" s="164"/>
    </row>
    <row r="619" spans="1:7">
      <c r="A619" s="667" t="s">
        <v>315</v>
      </c>
      <c r="B619" s="668"/>
      <c r="C619" s="668"/>
      <c r="D619" s="669"/>
      <c r="E619" s="424"/>
      <c r="F619" s="425"/>
      <c r="G619" s="164"/>
    </row>
    <row r="620" spans="1:7">
      <c r="A620" s="667" t="s">
        <v>316</v>
      </c>
      <c r="B620" s="668"/>
      <c r="C620" s="668"/>
      <c r="D620" s="669"/>
      <c r="E620" s="424"/>
      <c r="F620" s="425"/>
      <c r="G620" s="164"/>
    </row>
    <row r="621" spans="1:7">
      <c r="A621" s="667" t="s">
        <v>317</v>
      </c>
      <c r="B621" s="668"/>
      <c r="C621" s="668"/>
      <c r="D621" s="669"/>
      <c r="E621" s="424"/>
      <c r="F621" s="425"/>
      <c r="G621" s="164"/>
    </row>
    <row r="622" spans="1:7">
      <c r="A622" s="667" t="s">
        <v>318</v>
      </c>
      <c r="B622" s="668"/>
      <c r="C622" s="668"/>
      <c r="D622" s="669"/>
      <c r="E622" s="424"/>
      <c r="F622" s="425"/>
      <c r="G622" s="164"/>
    </row>
    <row r="623" spans="1:7">
      <c r="A623" s="667" t="s">
        <v>319</v>
      </c>
      <c r="B623" s="668"/>
      <c r="C623" s="668"/>
      <c r="D623" s="669"/>
      <c r="E623" s="424"/>
      <c r="F623" s="425"/>
      <c r="G623" s="164"/>
    </row>
    <row r="624" spans="1:7">
      <c r="A624" s="667" t="s">
        <v>320</v>
      </c>
      <c r="B624" s="668"/>
      <c r="C624" s="668"/>
      <c r="D624" s="669"/>
      <c r="E624" s="424"/>
      <c r="F624" s="425"/>
      <c r="G624" s="164"/>
    </row>
    <row r="625" spans="1:7">
      <c r="A625" s="655" t="s">
        <v>321</v>
      </c>
      <c r="B625" s="656"/>
      <c r="C625" s="656"/>
      <c r="D625" s="657"/>
      <c r="E625" s="424"/>
      <c r="F625" s="425"/>
      <c r="G625" s="164"/>
    </row>
    <row r="626" spans="1:7">
      <c r="A626" s="655" t="s">
        <v>322</v>
      </c>
      <c r="B626" s="656"/>
      <c r="C626" s="656"/>
      <c r="D626" s="657"/>
      <c r="E626" s="424"/>
      <c r="F626" s="425"/>
      <c r="G626" s="164"/>
    </row>
    <row r="627" spans="1:7">
      <c r="A627" s="655" t="s">
        <v>323</v>
      </c>
      <c r="B627" s="656"/>
      <c r="C627" s="656"/>
      <c r="D627" s="657"/>
      <c r="E627" s="424"/>
      <c r="F627" s="425"/>
      <c r="G627" s="164"/>
    </row>
    <row r="628" spans="1:7">
      <c r="A628" s="658" t="s">
        <v>324</v>
      </c>
      <c r="B628" s="659"/>
      <c r="C628" s="659"/>
      <c r="D628" s="660"/>
      <c r="E628" s="424"/>
      <c r="F628" s="425"/>
      <c r="G628" s="164"/>
    </row>
    <row r="629" spans="1:7" ht="14.25" thickBot="1">
      <c r="A629" s="661" t="s">
        <v>325</v>
      </c>
      <c r="B629" s="662"/>
      <c r="C629" s="662"/>
      <c r="D629" s="663"/>
      <c r="E629" s="424">
        <v>152</v>
      </c>
      <c r="F629" s="425">
        <v>89</v>
      </c>
      <c r="G629" s="164"/>
    </row>
    <row r="630" spans="1:7" ht="14.25" thickBot="1">
      <c r="A630" s="664" t="s">
        <v>326</v>
      </c>
      <c r="B630" s="665"/>
      <c r="C630" s="665"/>
      <c r="D630" s="666"/>
      <c r="E630" s="441">
        <f>SUM(E587+E596+E597+E598+E599+E600)</f>
        <v>119325.54999999999</v>
      </c>
      <c r="F630" s="441">
        <f>SUM(F587+F596+F597+F598+F599+F600)</f>
        <v>57222.04</v>
      </c>
      <c r="G630" s="421"/>
    </row>
    <row r="631" spans="1:7">
      <c r="A631" s="442"/>
      <c r="B631" s="442"/>
      <c r="C631" s="442"/>
      <c r="D631" s="442"/>
      <c r="E631" s="443"/>
      <c r="F631" s="443"/>
      <c r="G631" s="421"/>
    </row>
    <row r="632" spans="1:7">
      <c r="A632" s="442"/>
      <c r="B632" s="442"/>
      <c r="C632" s="442"/>
      <c r="D632" s="442"/>
      <c r="E632" s="443"/>
      <c r="F632" s="443"/>
      <c r="G632" s="421"/>
    </row>
    <row r="633" spans="1:7">
      <c r="A633" s="442"/>
      <c r="B633" s="442"/>
      <c r="C633" s="442"/>
      <c r="D633" s="442"/>
      <c r="E633" s="443"/>
      <c r="F633" s="443"/>
      <c r="G633" s="421"/>
    </row>
    <row r="634" spans="1:7">
      <c r="A634" s="620" t="s">
        <v>327</v>
      </c>
      <c r="B634" s="621"/>
      <c r="C634" s="621"/>
      <c r="D634" s="621"/>
    </row>
    <row r="635" spans="1:7" ht="15.75" thickBot="1">
      <c r="A635" s="388"/>
      <c r="B635" s="388"/>
      <c r="C635" s="208"/>
    </row>
    <row r="636" spans="1:7" ht="15.75">
      <c r="A636" s="646" t="s">
        <v>328</v>
      </c>
      <c r="B636" s="647"/>
      <c r="C636" s="648" t="s">
        <v>268</v>
      </c>
      <c r="D636" s="648" t="s">
        <v>269</v>
      </c>
    </row>
    <row r="637" spans="1:7" ht="15.75" thickBot="1">
      <c r="A637" s="651"/>
      <c r="B637" s="652"/>
      <c r="C637" s="649"/>
      <c r="D637" s="650"/>
    </row>
    <row r="638" spans="1:7">
      <c r="A638" s="653" t="s">
        <v>329</v>
      </c>
      <c r="B638" s="654"/>
      <c r="C638" s="402">
        <v>182986.82</v>
      </c>
      <c r="D638" s="403">
        <v>113935.82</v>
      </c>
    </row>
    <row r="639" spans="1:7">
      <c r="A639" s="640" t="s">
        <v>330</v>
      </c>
      <c r="B639" s="641"/>
      <c r="C639" s="397"/>
      <c r="D639" s="398"/>
    </row>
    <row r="640" spans="1:7">
      <c r="A640" s="642" t="s">
        <v>331</v>
      </c>
      <c r="B640" s="643"/>
      <c r="C640" s="397">
        <v>123434.53</v>
      </c>
      <c r="D640" s="398">
        <v>93124.29</v>
      </c>
    </row>
    <row r="641" spans="1:6">
      <c r="A641" s="633" t="s">
        <v>332</v>
      </c>
      <c r="B641" s="634"/>
      <c r="C641" s="397"/>
      <c r="D641" s="398"/>
    </row>
    <row r="642" spans="1:6">
      <c r="A642" s="644" t="s">
        <v>333</v>
      </c>
      <c r="B642" s="645"/>
      <c r="C642" s="397"/>
      <c r="D642" s="398"/>
    </row>
    <row r="643" spans="1:6">
      <c r="A643" s="644" t="s">
        <v>334</v>
      </c>
      <c r="B643" s="645"/>
      <c r="C643" s="397">
        <v>2650.19</v>
      </c>
      <c r="D643" s="398">
        <v>3347.12</v>
      </c>
    </row>
    <row r="644" spans="1:6">
      <c r="A644" s="644" t="s">
        <v>335</v>
      </c>
      <c r="B644" s="645"/>
      <c r="C644" s="397"/>
      <c r="D644" s="398"/>
    </row>
    <row r="645" spans="1:6" ht="21.75" customHeight="1">
      <c r="A645" s="631" t="s">
        <v>336</v>
      </c>
      <c r="B645" s="632"/>
      <c r="C645" s="397"/>
      <c r="D645" s="398"/>
    </row>
    <row r="646" spans="1:6">
      <c r="A646" s="633" t="s">
        <v>337</v>
      </c>
      <c r="B646" s="634"/>
      <c r="C646" s="444"/>
      <c r="D646" s="398"/>
    </row>
    <row r="647" spans="1:6" ht="14.25" thickBot="1">
      <c r="A647" s="635" t="s">
        <v>17</v>
      </c>
      <c r="B647" s="636"/>
      <c r="C647" s="445"/>
      <c r="D647" s="446"/>
    </row>
    <row r="648" spans="1:6" ht="16.5" thickBot="1">
      <c r="A648" s="547" t="s">
        <v>91</v>
      </c>
      <c r="B648" s="549"/>
      <c r="C648" s="447">
        <f>SUM(C638:C647)</f>
        <v>309071.53999999998</v>
      </c>
      <c r="D648" s="447">
        <f>SUM(D638:D647)</f>
        <v>210407.22999999998</v>
      </c>
    </row>
    <row r="653" spans="1:6" ht="14.25">
      <c r="A653" s="550" t="s">
        <v>338</v>
      </c>
      <c r="B653" s="550"/>
      <c r="C653" s="550"/>
    </row>
    <row r="654" spans="1:6" ht="15" thickBot="1">
      <c r="A654" s="388"/>
      <c r="B654" s="388"/>
      <c r="C654" s="388"/>
    </row>
    <row r="655" spans="1:6" ht="26.25" thickBot="1">
      <c r="A655" s="637" t="s">
        <v>339</v>
      </c>
      <c r="B655" s="638"/>
      <c r="C655" s="638"/>
      <c r="D655" s="639"/>
      <c r="E655" s="391" t="s">
        <v>268</v>
      </c>
      <c r="F655" s="210" t="s">
        <v>269</v>
      </c>
    </row>
    <row r="656" spans="1:6" ht="14.25" thickBot="1">
      <c r="A656" s="538" t="s">
        <v>340</v>
      </c>
      <c r="B656" s="539"/>
      <c r="C656" s="539"/>
      <c r="D656" s="540"/>
      <c r="E656" s="448">
        <f>E657+E658+E659</f>
        <v>0</v>
      </c>
      <c r="F656" s="448">
        <f>F657+F658+F659</f>
        <v>0</v>
      </c>
    </row>
    <row r="657" spans="1:6">
      <c r="A657" s="622" t="s">
        <v>341</v>
      </c>
      <c r="B657" s="623"/>
      <c r="C657" s="623"/>
      <c r="D657" s="624"/>
      <c r="E657" s="449"/>
      <c r="F657" s="450"/>
    </row>
    <row r="658" spans="1:6">
      <c r="A658" s="521" t="s">
        <v>342</v>
      </c>
      <c r="B658" s="522"/>
      <c r="C658" s="522"/>
      <c r="D658" s="523"/>
      <c r="E658" s="451"/>
      <c r="F658" s="452"/>
    </row>
    <row r="659" spans="1:6" ht="14.25" thickBot="1">
      <c r="A659" s="614" t="s">
        <v>343</v>
      </c>
      <c r="B659" s="615"/>
      <c r="C659" s="615"/>
      <c r="D659" s="616"/>
      <c r="E659" s="453"/>
      <c r="F659" s="454"/>
    </row>
    <row r="660" spans="1:6" ht="14.25" thickBot="1">
      <c r="A660" s="625" t="s">
        <v>344</v>
      </c>
      <c r="B660" s="626"/>
      <c r="C660" s="626"/>
      <c r="D660" s="627"/>
      <c r="E660" s="448">
        <v>0</v>
      </c>
      <c r="F660" s="455">
        <v>0</v>
      </c>
    </row>
    <row r="661" spans="1:6" ht="14.25" thickBot="1">
      <c r="A661" s="628" t="s">
        <v>345</v>
      </c>
      <c r="B661" s="629"/>
      <c r="C661" s="629"/>
      <c r="D661" s="630"/>
      <c r="E661" s="456">
        <f>SUM(E662:E671)</f>
        <v>5715.99</v>
      </c>
      <c r="F661" s="456">
        <f>SUM(F662:F671)</f>
        <v>1503.18</v>
      </c>
    </row>
    <row r="662" spans="1:6">
      <c r="A662" s="541" t="s">
        <v>346</v>
      </c>
      <c r="B662" s="542"/>
      <c r="C662" s="542"/>
      <c r="D662" s="543"/>
      <c r="E662" s="457"/>
      <c r="F662" s="457"/>
    </row>
    <row r="663" spans="1:6">
      <c r="A663" s="544" t="s">
        <v>347</v>
      </c>
      <c r="B663" s="545"/>
      <c r="C663" s="545"/>
      <c r="D663" s="546"/>
      <c r="E663" s="458"/>
      <c r="F663" s="458"/>
    </row>
    <row r="664" spans="1:6">
      <c r="A664" s="544" t="s">
        <v>348</v>
      </c>
      <c r="B664" s="545"/>
      <c r="C664" s="545"/>
      <c r="D664" s="546"/>
      <c r="E664" s="451"/>
      <c r="F664" s="451"/>
    </row>
    <row r="665" spans="1:6">
      <c r="A665" s="544" t="s">
        <v>349</v>
      </c>
      <c r="B665" s="545"/>
      <c r="C665" s="545"/>
      <c r="D665" s="546"/>
      <c r="E665" s="451"/>
      <c r="F665" s="452"/>
    </row>
    <row r="666" spans="1:6">
      <c r="A666" s="544" t="s">
        <v>350</v>
      </c>
      <c r="B666" s="545"/>
      <c r="C666" s="545"/>
      <c r="D666" s="546"/>
      <c r="E666" s="451">
        <v>2099</v>
      </c>
      <c r="F666" s="452">
        <v>0</v>
      </c>
    </row>
    <row r="667" spans="1:6">
      <c r="A667" s="544" t="s">
        <v>351</v>
      </c>
      <c r="B667" s="545"/>
      <c r="C667" s="545"/>
      <c r="D667" s="546"/>
      <c r="E667" s="459">
        <v>137.88</v>
      </c>
      <c r="F667" s="460">
        <v>0</v>
      </c>
    </row>
    <row r="668" spans="1:6">
      <c r="A668" s="544" t="s">
        <v>352</v>
      </c>
      <c r="B668" s="545"/>
      <c r="C668" s="545"/>
      <c r="D668" s="546"/>
      <c r="E668" s="459"/>
      <c r="F668" s="460"/>
    </row>
    <row r="669" spans="1:6">
      <c r="A669" s="521" t="s">
        <v>353</v>
      </c>
      <c r="B669" s="522"/>
      <c r="C669" s="522"/>
      <c r="D669" s="523"/>
      <c r="E669" s="451"/>
      <c r="F669" s="452"/>
    </row>
    <row r="670" spans="1:6">
      <c r="A670" s="521" t="s">
        <v>354</v>
      </c>
      <c r="B670" s="522"/>
      <c r="C670" s="522"/>
      <c r="D670" s="523"/>
      <c r="E670" s="459"/>
      <c r="F670" s="460"/>
    </row>
    <row r="671" spans="1:6" ht="14.25" thickBot="1">
      <c r="A671" s="614" t="s">
        <v>355</v>
      </c>
      <c r="B671" s="615"/>
      <c r="C671" s="615"/>
      <c r="D671" s="616"/>
      <c r="E671" s="459">
        <v>3479.11</v>
      </c>
      <c r="F671" s="461">
        <v>1503.18</v>
      </c>
    </row>
    <row r="672" spans="1:6" ht="14.25" thickBot="1">
      <c r="A672" s="617" t="s">
        <v>91</v>
      </c>
      <c r="B672" s="618"/>
      <c r="C672" s="618"/>
      <c r="D672" s="619"/>
      <c r="E672" s="264">
        <f>SUM(E656+E660+E661)</f>
        <v>5715.99</v>
      </c>
      <c r="F672" s="264">
        <f>SUM(F656+F660+F661)</f>
        <v>1503.18</v>
      </c>
    </row>
    <row r="685" spans="1:6">
      <c r="A685" s="620" t="s">
        <v>356</v>
      </c>
      <c r="B685" s="621"/>
      <c r="C685" s="621"/>
      <c r="D685" s="621"/>
    </row>
    <row r="686" spans="1:6" ht="15.75" thickBot="1">
      <c r="A686" s="388"/>
      <c r="B686" s="388"/>
      <c r="C686" s="208"/>
      <c r="D686" s="208"/>
    </row>
    <row r="687" spans="1:6" ht="26.25" thickBot="1">
      <c r="A687" s="551" t="s">
        <v>357</v>
      </c>
      <c r="B687" s="552"/>
      <c r="C687" s="552"/>
      <c r="D687" s="553"/>
      <c r="E687" s="391" t="s">
        <v>268</v>
      </c>
      <c r="F687" s="210" t="s">
        <v>269</v>
      </c>
    </row>
    <row r="688" spans="1:6" ht="30.75" customHeight="1" thickBot="1">
      <c r="A688" s="605" t="s">
        <v>358</v>
      </c>
      <c r="B688" s="606"/>
      <c r="C688" s="606"/>
      <c r="D688" s="607"/>
      <c r="E688" s="462"/>
      <c r="F688" s="462"/>
    </row>
    <row r="689" spans="1:6" ht="14.25" thickBot="1">
      <c r="A689" s="538" t="s">
        <v>359</v>
      </c>
      <c r="B689" s="539"/>
      <c r="C689" s="539"/>
      <c r="D689" s="540"/>
      <c r="E689" s="393">
        <f>SUM(E690+E691+E696)</f>
        <v>698.06</v>
      </c>
      <c r="F689" s="393">
        <f>SUM(F690+F691+F696)</f>
        <v>282.61</v>
      </c>
    </row>
    <row r="690" spans="1:6">
      <c r="A690" s="608" t="s">
        <v>360</v>
      </c>
      <c r="B690" s="609"/>
      <c r="C690" s="609"/>
      <c r="D690" s="610"/>
      <c r="E690" s="292"/>
      <c r="F690" s="292"/>
    </row>
    <row r="691" spans="1:6">
      <c r="A691" s="611" t="s">
        <v>361</v>
      </c>
      <c r="B691" s="612"/>
      <c r="C691" s="612"/>
      <c r="D691" s="613"/>
      <c r="E691" s="463">
        <f>SUM(E693:E695)</f>
        <v>0</v>
      </c>
      <c r="F691" s="463">
        <f>SUM(F693:F695)</f>
        <v>0</v>
      </c>
    </row>
    <row r="692" spans="1:6">
      <c r="A692" s="599" t="s">
        <v>362</v>
      </c>
      <c r="B692" s="600"/>
      <c r="C692" s="600"/>
      <c r="D692" s="601"/>
      <c r="E692" s="464"/>
      <c r="F692" s="464"/>
    </row>
    <row r="693" spans="1:6">
      <c r="A693" s="599" t="s">
        <v>363</v>
      </c>
      <c r="B693" s="600"/>
      <c r="C693" s="600"/>
      <c r="D693" s="601"/>
      <c r="E693" s="464"/>
      <c r="F693" s="464"/>
    </row>
    <row r="694" spans="1:6">
      <c r="A694" s="599" t="s">
        <v>364</v>
      </c>
      <c r="B694" s="600"/>
      <c r="C694" s="600"/>
      <c r="D694" s="601"/>
      <c r="E694" s="397"/>
      <c r="F694" s="397"/>
    </row>
    <row r="695" spans="1:6">
      <c r="A695" s="599" t="s">
        <v>365</v>
      </c>
      <c r="B695" s="600"/>
      <c r="C695" s="600"/>
      <c r="D695" s="601"/>
      <c r="E695" s="397"/>
      <c r="F695" s="397"/>
    </row>
    <row r="696" spans="1:6">
      <c r="A696" s="602" t="s">
        <v>366</v>
      </c>
      <c r="B696" s="603"/>
      <c r="C696" s="603"/>
      <c r="D696" s="604"/>
      <c r="E696" s="463">
        <f>SUM(E697:E701)</f>
        <v>698.06</v>
      </c>
      <c r="F696" s="463">
        <f>SUM(F697:F701)</f>
        <v>282.61</v>
      </c>
    </row>
    <row r="697" spans="1:6">
      <c r="A697" s="599" t="s">
        <v>367</v>
      </c>
      <c r="B697" s="600"/>
      <c r="C697" s="600"/>
      <c r="D697" s="601"/>
      <c r="E697" s="397"/>
      <c r="F697" s="397"/>
    </row>
    <row r="698" spans="1:6">
      <c r="A698" s="599" t="s">
        <v>368</v>
      </c>
      <c r="B698" s="600"/>
      <c r="C698" s="600"/>
      <c r="D698" s="601"/>
      <c r="E698" s="397"/>
      <c r="F698" s="397"/>
    </row>
    <row r="699" spans="1:6">
      <c r="A699" s="584" t="s">
        <v>369</v>
      </c>
      <c r="B699" s="585"/>
      <c r="C699" s="585"/>
      <c r="D699" s="586"/>
      <c r="E699" s="397"/>
      <c r="F699" s="397"/>
    </row>
    <row r="700" spans="1:6">
      <c r="A700" s="584" t="s">
        <v>370</v>
      </c>
      <c r="B700" s="585"/>
      <c r="C700" s="585"/>
      <c r="D700" s="586"/>
      <c r="E700" s="397"/>
      <c r="F700" s="397"/>
    </row>
    <row r="701" spans="1:6" ht="14.25" thickBot="1">
      <c r="A701" s="587" t="s">
        <v>371</v>
      </c>
      <c r="B701" s="588"/>
      <c r="C701" s="588"/>
      <c r="D701" s="589"/>
      <c r="E701" s="400">
        <v>698.06</v>
      </c>
      <c r="F701" s="400">
        <v>282.61</v>
      </c>
    </row>
    <row r="702" spans="1:6" ht="14.25" thickBot="1">
      <c r="A702" s="590" t="s">
        <v>372</v>
      </c>
      <c r="B702" s="591"/>
      <c r="C702" s="591"/>
      <c r="D702" s="592"/>
      <c r="E702" s="465">
        <f>SUM(E688+E689)</f>
        <v>698.06</v>
      </c>
      <c r="F702" s="465">
        <f>SUM(F688+F689)</f>
        <v>282.61</v>
      </c>
    </row>
    <row r="706" spans="1:6" ht="14.25">
      <c r="A706" s="34" t="s">
        <v>373</v>
      </c>
      <c r="B706" s="2"/>
      <c r="C706" s="2"/>
    </row>
    <row r="707" spans="1:6" ht="14.25" thickBot="1">
      <c r="A707"/>
      <c r="B707"/>
      <c r="C707"/>
    </row>
    <row r="708" spans="1:6" ht="32.25" thickBot="1">
      <c r="A708" s="593"/>
      <c r="B708" s="594"/>
      <c r="C708" s="594"/>
      <c r="D708" s="595"/>
      <c r="E708" s="348" t="s">
        <v>268</v>
      </c>
      <c r="F708" s="466" t="s">
        <v>269</v>
      </c>
    </row>
    <row r="709" spans="1:6" ht="14.25" thickBot="1">
      <c r="A709" s="596" t="s">
        <v>374</v>
      </c>
      <c r="B709" s="597"/>
      <c r="C709" s="597"/>
      <c r="D709" s="598"/>
      <c r="E709" s="393">
        <f>SUM(E710:E711)</f>
        <v>0</v>
      </c>
      <c r="F709" s="393">
        <f>SUM(F710:F711)</f>
        <v>0</v>
      </c>
    </row>
    <row r="710" spans="1:6">
      <c r="A710" s="569" t="s">
        <v>375</v>
      </c>
      <c r="B710" s="570"/>
      <c r="C710" s="570"/>
      <c r="D710" s="571"/>
      <c r="E710" s="395"/>
      <c r="F710" s="467"/>
    </row>
    <row r="711" spans="1:6" ht="14.25" thickBot="1">
      <c r="A711" s="572" t="s">
        <v>376</v>
      </c>
      <c r="B711" s="573"/>
      <c r="C711" s="573"/>
      <c r="D711" s="574"/>
      <c r="E711" s="410"/>
      <c r="F711" s="468"/>
    </row>
    <row r="712" spans="1:6" ht="14.25" thickBot="1">
      <c r="A712" s="575" t="s">
        <v>377</v>
      </c>
      <c r="B712" s="576"/>
      <c r="C712" s="576"/>
      <c r="D712" s="577"/>
      <c r="E712" s="393">
        <f>SUM(E713:E714)</f>
        <v>111.89</v>
      </c>
      <c r="F712" s="393">
        <f>SUM(F713:F714)</f>
        <v>36.43</v>
      </c>
    </row>
    <row r="713" spans="1:6" ht="22.5" customHeight="1">
      <c r="A713" s="578" t="s">
        <v>378</v>
      </c>
      <c r="B713" s="579"/>
      <c r="C713" s="579"/>
      <c r="D713" s="580"/>
      <c r="E713" s="402">
        <v>30.03</v>
      </c>
      <c r="F713" s="403">
        <v>21.48</v>
      </c>
    </row>
    <row r="714" spans="1:6" ht="15.75" customHeight="1" thickBot="1">
      <c r="A714" s="581" t="s">
        <v>379</v>
      </c>
      <c r="B714" s="582"/>
      <c r="C714" s="582"/>
      <c r="D714" s="583"/>
      <c r="E714" s="445">
        <v>81.86</v>
      </c>
      <c r="F714" s="446">
        <v>14.95</v>
      </c>
    </row>
    <row r="715" spans="1:6" ht="14.25" thickBot="1">
      <c r="A715" s="575" t="s">
        <v>380</v>
      </c>
      <c r="B715" s="576"/>
      <c r="C715" s="576"/>
      <c r="D715" s="577"/>
      <c r="E715" s="393">
        <f>SUM(E716:E721)</f>
        <v>21.43</v>
      </c>
      <c r="F715" s="393">
        <f>SUM(F716:F721)</f>
        <v>0</v>
      </c>
    </row>
    <row r="716" spans="1:6">
      <c r="A716" s="557" t="s">
        <v>381</v>
      </c>
      <c r="B716" s="558"/>
      <c r="C716" s="558"/>
      <c r="D716" s="559"/>
      <c r="E716" s="402"/>
      <c r="F716" s="403"/>
    </row>
    <row r="717" spans="1:6">
      <c r="A717" s="560" t="s">
        <v>382</v>
      </c>
      <c r="B717" s="561"/>
      <c r="C717" s="561"/>
      <c r="D717" s="562"/>
      <c r="E717" s="402">
        <v>21.43</v>
      </c>
      <c r="F717" s="403"/>
    </row>
    <row r="718" spans="1:6">
      <c r="A718" s="563" t="s">
        <v>383</v>
      </c>
      <c r="B718" s="564"/>
      <c r="C718" s="564"/>
      <c r="D718" s="565"/>
      <c r="E718" s="397"/>
      <c r="F718" s="398"/>
    </row>
    <row r="719" spans="1:6">
      <c r="A719" s="563" t="s">
        <v>384</v>
      </c>
      <c r="B719" s="564"/>
      <c r="C719" s="564"/>
      <c r="D719" s="565"/>
      <c r="E719" s="445"/>
      <c r="F719" s="446"/>
    </row>
    <row r="720" spans="1:6">
      <c r="A720" s="563" t="s">
        <v>385</v>
      </c>
      <c r="B720" s="564"/>
      <c r="C720" s="564"/>
      <c r="D720" s="565"/>
      <c r="E720" s="445"/>
      <c r="F720" s="446"/>
    </row>
    <row r="721" spans="1:6" ht="14.25" thickBot="1">
      <c r="A721" s="566" t="s">
        <v>386</v>
      </c>
      <c r="B721" s="567"/>
      <c r="C721" s="567"/>
      <c r="D721" s="568"/>
      <c r="E721" s="445"/>
      <c r="F721" s="446"/>
    </row>
    <row r="722" spans="1:6" ht="16.5" thickBot="1">
      <c r="A722" s="547" t="s">
        <v>91</v>
      </c>
      <c r="B722" s="548"/>
      <c r="C722" s="548"/>
      <c r="D722" s="549"/>
      <c r="E722" s="469">
        <f>SUM(E709+E712+E715)</f>
        <v>133.32</v>
      </c>
      <c r="F722" s="469">
        <f>SUM(F709+F712+F715)</f>
        <v>36.43</v>
      </c>
    </row>
    <row r="723" spans="1:6" ht="15.75">
      <c r="A723" s="470"/>
      <c r="B723" s="470"/>
      <c r="C723" s="470"/>
      <c r="D723" s="470"/>
      <c r="E723" s="471"/>
      <c r="F723" s="471"/>
    </row>
    <row r="724" spans="1:6" ht="15.75">
      <c r="A724" s="472"/>
      <c r="B724" s="472"/>
      <c r="C724" s="472"/>
      <c r="D724" s="472"/>
      <c r="E724" s="473"/>
      <c r="F724" s="473"/>
    </row>
    <row r="725" spans="1:6" ht="15.75">
      <c r="A725" s="472"/>
      <c r="B725" s="472"/>
      <c r="C725" s="472"/>
      <c r="D725" s="472"/>
      <c r="E725" s="473"/>
      <c r="F725" s="473"/>
    </row>
    <row r="726" spans="1:6" ht="15.75">
      <c r="A726" s="472"/>
      <c r="B726" s="472"/>
      <c r="C726" s="472"/>
      <c r="D726" s="472"/>
      <c r="E726" s="473"/>
      <c r="F726" s="473"/>
    </row>
    <row r="727" spans="1:6">
      <c r="A727" s="246"/>
      <c r="B727" s="246"/>
      <c r="C727" s="246"/>
      <c r="D727" s="246"/>
      <c r="E727" s="246"/>
      <c r="F727" s="246"/>
    </row>
    <row r="728" spans="1:6">
      <c r="A728" s="246"/>
      <c r="B728" s="246"/>
      <c r="C728" s="246"/>
      <c r="D728" s="246"/>
      <c r="E728" s="246"/>
      <c r="F728" s="246"/>
    </row>
    <row r="730" spans="1:6" ht="14.25">
      <c r="A730" s="550" t="s">
        <v>387</v>
      </c>
      <c r="B730" s="550"/>
      <c r="C730" s="550"/>
    </row>
    <row r="731" spans="1:6" ht="14.25" thickBot="1">
      <c r="A731" s="389"/>
      <c r="B731" s="187"/>
      <c r="C731" s="187"/>
    </row>
    <row r="732" spans="1:6" ht="26.25" thickBot="1">
      <c r="A732" s="551"/>
      <c r="B732" s="552"/>
      <c r="C732" s="552"/>
      <c r="D732" s="553"/>
      <c r="E732" s="391" t="s">
        <v>268</v>
      </c>
      <c r="F732" s="210" t="s">
        <v>269</v>
      </c>
    </row>
    <row r="733" spans="1:6" ht="14.25" thickBot="1">
      <c r="A733" s="538" t="s">
        <v>377</v>
      </c>
      <c r="B733" s="539"/>
      <c r="C733" s="539"/>
      <c r="D733" s="540"/>
      <c r="E733" s="393">
        <f>E734+E735</f>
        <v>0</v>
      </c>
      <c r="F733" s="393">
        <f>F734+F735</f>
        <v>0</v>
      </c>
    </row>
    <row r="734" spans="1:6">
      <c r="A734" s="541" t="s">
        <v>388</v>
      </c>
      <c r="B734" s="542"/>
      <c r="C734" s="542"/>
      <c r="D734" s="543"/>
      <c r="E734" s="395"/>
      <c r="F734" s="467"/>
    </row>
    <row r="735" spans="1:6" ht="14.25" thickBot="1">
      <c r="A735" s="554" t="s">
        <v>389</v>
      </c>
      <c r="B735" s="555"/>
      <c r="C735" s="555"/>
      <c r="D735" s="556"/>
      <c r="E735" s="400"/>
      <c r="F735" s="401"/>
    </row>
    <row r="736" spans="1:6" ht="14.25" thickBot="1">
      <c r="A736" s="538" t="s">
        <v>390</v>
      </c>
      <c r="B736" s="539"/>
      <c r="C736" s="539"/>
      <c r="D736" s="540"/>
      <c r="E736" s="393">
        <f>SUM(E737:E744)</f>
        <v>18.68</v>
      </c>
      <c r="F736" s="393">
        <f>SUM(F737:F744)</f>
        <v>16.440000000000001</v>
      </c>
    </row>
    <row r="737" spans="1:6">
      <c r="A737" s="541" t="s">
        <v>391</v>
      </c>
      <c r="B737" s="542"/>
      <c r="C737" s="542"/>
      <c r="D737" s="543"/>
      <c r="E737" s="402"/>
      <c r="F737" s="402"/>
    </row>
    <row r="738" spans="1:6">
      <c r="A738" s="544" t="s">
        <v>392</v>
      </c>
      <c r="B738" s="545"/>
      <c r="C738" s="545"/>
      <c r="D738" s="546"/>
      <c r="E738" s="397"/>
      <c r="F738" s="397"/>
    </row>
    <row r="739" spans="1:6">
      <c r="A739" s="544" t="s">
        <v>393</v>
      </c>
      <c r="B739" s="545"/>
      <c r="C739" s="545"/>
      <c r="D739" s="546"/>
      <c r="E739" s="397"/>
      <c r="F739" s="397"/>
    </row>
    <row r="740" spans="1:6">
      <c r="A740" s="521" t="s">
        <v>394</v>
      </c>
      <c r="B740" s="522"/>
      <c r="C740" s="522"/>
      <c r="D740" s="523"/>
      <c r="E740" s="397"/>
      <c r="F740" s="397"/>
    </row>
    <row r="741" spans="1:6">
      <c r="A741" s="521" t="s">
        <v>395</v>
      </c>
      <c r="B741" s="522"/>
      <c r="C741" s="522"/>
      <c r="D741" s="523"/>
      <c r="E741" s="445">
        <v>18.68</v>
      </c>
      <c r="F741" s="445">
        <v>16.440000000000001</v>
      </c>
    </row>
    <row r="742" spans="1:6">
      <c r="A742" s="521" t="s">
        <v>396</v>
      </c>
      <c r="B742" s="522"/>
      <c r="C742" s="522"/>
      <c r="D742" s="523"/>
      <c r="E742" s="445"/>
      <c r="F742" s="445"/>
    </row>
    <row r="743" spans="1:6">
      <c r="A743" s="521" t="s">
        <v>397</v>
      </c>
      <c r="B743" s="522"/>
      <c r="C743" s="522"/>
      <c r="D743" s="523"/>
      <c r="E743" s="445"/>
      <c r="F743" s="445"/>
    </row>
    <row r="744" spans="1:6" ht="14.25" thickBot="1">
      <c r="A744" s="524" t="s">
        <v>141</v>
      </c>
      <c r="B744" s="525"/>
      <c r="C744" s="525"/>
      <c r="D744" s="526"/>
      <c r="E744" s="445"/>
      <c r="F744" s="445"/>
    </row>
    <row r="745" spans="1:6" ht="14.25" thickBot="1">
      <c r="A745" s="527"/>
      <c r="B745" s="528"/>
      <c r="C745" s="528"/>
      <c r="D745" s="529"/>
      <c r="E745" s="264">
        <f>SUM(E733+E736)</f>
        <v>18.68</v>
      </c>
      <c r="F745" s="264">
        <f>SUM(F733+F736)</f>
        <v>16.440000000000001</v>
      </c>
    </row>
    <row r="749" spans="1:6" ht="15.75">
      <c r="A749" s="530" t="s">
        <v>398</v>
      </c>
      <c r="B749" s="530"/>
      <c r="C749" s="530"/>
      <c r="D749" s="530"/>
      <c r="E749" s="530"/>
      <c r="F749" s="530"/>
    </row>
    <row r="750" spans="1:6" ht="14.25" thickBot="1">
      <c r="A750" s="474"/>
      <c r="B750" s="249"/>
      <c r="C750" s="249"/>
      <c r="D750" s="249"/>
      <c r="E750" s="249"/>
      <c r="F750" s="249"/>
    </row>
    <row r="751" spans="1:6" ht="14.25" thickBot="1">
      <c r="A751" s="531" t="s">
        <v>399</v>
      </c>
      <c r="B751" s="532"/>
      <c r="C751" s="535" t="s">
        <v>258</v>
      </c>
      <c r="D751" s="536"/>
      <c r="E751" s="536"/>
      <c r="F751" s="537"/>
    </row>
    <row r="752" spans="1:6" ht="14.25" thickBot="1">
      <c r="A752" s="533"/>
      <c r="B752" s="534"/>
      <c r="C752" s="475" t="s">
        <v>400</v>
      </c>
      <c r="D752" s="232" t="s">
        <v>401</v>
      </c>
      <c r="E752" s="476" t="s">
        <v>270</v>
      </c>
      <c r="F752" s="232" t="s">
        <v>274</v>
      </c>
    </row>
    <row r="753" spans="1:6">
      <c r="A753" s="513" t="s">
        <v>402</v>
      </c>
      <c r="B753" s="514"/>
      <c r="C753" s="477">
        <f>SUM(C754:C756)</f>
        <v>0</v>
      </c>
      <c r="D753" s="477">
        <f>SUM(D754:D756)</f>
        <v>216.69</v>
      </c>
      <c r="E753" s="477">
        <f>SUM(E754:E756)</f>
        <v>0</v>
      </c>
      <c r="F753" s="178">
        <f>SUM(F754:F756)</f>
        <v>6707.59</v>
      </c>
    </row>
    <row r="754" spans="1:6">
      <c r="A754" s="515" t="s">
        <v>403</v>
      </c>
      <c r="B754" s="516"/>
      <c r="C754" s="477">
        <v>0</v>
      </c>
      <c r="D754" s="178">
        <v>216.69</v>
      </c>
      <c r="E754" s="478">
        <v>0</v>
      </c>
      <c r="F754" s="178">
        <v>6707.59</v>
      </c>
    </row>
    <row r="755" spans="1:6">
      <c r="A755" s="515" t="s">
        <v>404</v>
      </c>
      <c r="B755" s="516"/>
      <c r="C755" s="477"/>
      <c r="D755" s="178"/>
      <c r="E755" s="478"/>
      <c r="F755" s="178"/>
    </row>
    <row r="756" spans="1:6">
      <c r="A756" s="515" t="s">
        <v>404</v>
      </c>
      <c r="B756" s="516"/>
      <c r="C756" s="477"/>
      <c r="D756" s="178"/>
      <c r="E756" s="478"/>
      <c r="F756" s="178"/>
    </row>
    <row r="757" spans="1:6">
      <c r="A757" s="517" t="s">
        <v>405</v>
      </c>
      <c r="B757" s="518"/>
      <c r="C757" s="477">
        <v>0</v>
      </c>
      <c r="D757" s="178">
        <v>0</v>
      </c>
      <c r="E757" s="478">
        <v>0</v>
      </c>
      <c r="F757" s="178">
        <v>2460</v>
      </c>
    </row>
    <row r="758" spans="1:6" ht="14.25" thickBot="1">
      <c r="A758" s="519" t="s">
        <v>406</v>
      </c>
      <c r="B758" s="520"/>
      <c r="C758" s="479">
        <v>0</v>
      </c>
      <c r="D758" s="480">
        <v>0</v>
      </c>
      <c r="E758" s="481">
        <v>0</v>
      </c>
      <c r="F758" s="480">
        <v>2</v>
      </c>
    </row>
    <row r="759" spans="1:6" ht="14.25" thickBot="1">
      <c r="A759" s="504" t="s">
        <v>142</v>
      </c>
      <c r="B759" s="505"/>
      <c r="C759" s="482">
        <f>C753+C757+C758</f>
        <v>0</v>
      </c>
      <c r="D759" s="482">
        <f>D753+D757+D758</f>
        <v>216.69</v>
      </c>
      <c r="E759" s="482">
        <f>E753+E757+E758</f>
        <v>0</v>
      </c>
      <c r="F759" s="483">
        <f>F753+F757+F758</f>
        <v>9169.59</v>
      </c>
    </row>
    <row r="762" spans="1:6" ht="30" customHeight="1">
      <c r="A762" s="506" t="s">
        <v>407</v>
      </c>
      <c r="B762" s="506"/>
      <c r="C762" s="506"/>
      <c r="D762" s="506"/>
      <c r="E762" s="507"/>
      <c r="F762" s="507"/>
    </row>
    <row r="763" spans="1:6" ht="30" customHeight="1">
      <c r="A763" s="415"/>
      <c r="B763" s="415"/>
      <c r="C763" s="415"/>
      <c r="D763" s="415"/>
      <c r="E763" s="484"/>
      <c r="F763" s="484"/>
    </row>
    <row r="765" spans="1:6" ht="15">
      <c r="A765" s="508" t="s">
        <v>408</v>
      </c>
      <c r="B765" s="508"/>
      <c r="C765" s="508"/>
      <c r="D765" s="508"/>
    </row>
    <row r="766" spans="1:6" ht="14.25" thickBot="1">
      <c r="A766" s="121"/>
      <c r="B766" s="249"/>
      <c r="C766" s="249"/>
      <c r="D766" s="249"/>
    </row>
    <row r="767" spans="1:6" ht="51.75" thickBot="1">
      <c r="A767" s="509" t="s">
        <v>34</v>
      </c>
      <c r="B767" s="510"/>
      <c r="C767" s="235" t="s">
        <v>409</v>
      </c>
      <c r="D767" s="235" t="s">
        <v>410</v>
      </c>
    </row>
    <row r="768" spans="1:6" ht="14.25" thickBot="1">
      <c r="A768" s="511" t="s">
        <v>411</v>
      </c>
      <c r="B768" s="512"/>
      <c r="C768" s="485">
        <v>68</v>
      </c>
      <c r="D768" s="486">
        <v>62</v>
      </c>
    </row>
    <row r="777" spans="1:6" ht="24" customHeight="1">
      <c r="A777" s="508" t="s">
        <v>412</v>
      </c>
      <c r="B777" s="508"/>
      <c r="C777" s="508"/>
      <c r="D777" s="508"/>
      <c r="E777" s="508"/>
      <c r="F777" s="508"/>
    </row>
    <row r="778" spans="1:6" ht="16.5" thickBot="1">
      <c r="A778" s="249"/>
      <c r="B778" s="487"/>
      <c r="C778" s="487"/>
      <c r="D778" s="249"/>
      <c r="E778" s="249"/>
    </row>
    <row r="779" spans="1:6" ht="51.75" thickBot="1">
      <c r="A779" s="475" t="s">
        <v>413</v>
      </c>
      <c r="B779" s="232" t="s">
        <v>414</v>
      </c>
      <c r="C779" s="232" t="s">
        <v>157</v>
      </c>
      <c r="D779" s="125" t="s">
        <v>415</v>
      </c>
      <c r="E779" s="124" t="s">
        <v>416</v>
      </c>
    </row>
    <row r="780" spans="1:6">
      <c r="A780" s="488" t="s">
        <v>88</v>
      </c>
      <c r="B780" s="174" t="s">
        <v>417</v>
      </c>
      <c r="C780" s="174"/>
      <c r="D780" s="174" t="s">
        <v>417</v>
      </c>
      <c r="E780" s="174" t="s">
        <v>417</v>
      </c>
    </row>
    <row r="781" spans="1:6">
      <c r="A781" s="489" t="s">
        <v>89</v>
      </c>
      <c r="B781" s="144"/>
      <c r="C781" s="144"/>
      <c r="D781" s="143"/>
      <c r="E781" s="144"/>
    </row>
    <row r="782" spans="1:6">
      <c r="A782" s="489" t="s">
        <v>418</v>
      </c>
      <c r="B782" s="144"/>
      <c r="C782" s="144"/>
      <c r="D782" s="143"/>
      <c r="E782" s="144"/>
    </row>
    <row r="783" spans="1:6">
      <c r="A783" s="489" t="s">
        <v>419</v>
      </c>
      <c r="B783" s="144"/>
      <c r="C783" s="144"/>
      <c r="D783" s="143"/>
      <c r="E783" s="144"/>
    </row>
    <row r="784" spans="1:6">
      <c r="A784" s="489" t="s">
        <v>420</v>
      </c>
      <c r="B784" s="144"/>
      <c r="C784" s="144"/>
      <c r="D784" s="143"/>
      <c r="E784" s="144"/>
    </row>
    <row r="785" spans="1:5">
      <c r="A785" s="489" t="s">
        <v>421</v>
      </c>
      <c r="B785" s="144"/>
      <c r="C785" s="144"/>
      <c r="D785" s="143"/>
      <c r="E785" s="144"/>
    </row>
    <row r="786" spans="1:5">
      <c r="A786" s="489" t="s">
        <v>422</v>
      </c>
      <c r="B786" s="144"/>
      <c r="C786" s="144"/>
      <c r="D786" s="143"/>
      <c r="E786" s="144"/>
    </row>
    <row r="787" spans="1:5" ht="14.25" thickBot="1">
      <c r="A787" s="490" t="s">
        <v>423</v>
      </c>
      <c r="B787" s="491"/>
      <c r="C787" s="491"/>
      <c r="D787" s="492"/>
      <c r="E787" s="491"/>
    </row>
    <row r="791" spans="1:5" ht="14.25">
      <c r="A791" s="347" t="s">
        <v>424</v>
      </c>
      <c r="B791" s="493"/>
      <c r="C791" s="493"/>
      <c r="D791" s="493"/>
      <c r="E791" s="493"/>
    </row>
    <row r="792" spans="1:5" ht="16.5" thickBot="1">
      <c r="A792" s="249"/>
      <c r="B792" s="487"/>
      <c r="C792" s="487"/>
      <c r="D792" s="249"/>
      <c r="E792" s="249"/>
    </row>
    <row r="793" spans="1:5" ht="63.75" thickBot="1">
      <c r="A793" s="494" t="s">
        <v>413</v>
      </c>
      <c r="B793" s="495" t="s">
        <v>414</v>
      </c>
      <c r="C793" s="495" t="s">
        <v>157</v>
      </c>
      <c r="D793" s="496" t="s">
        <v>425</v>
      </c>
      <c r="E793" s="497" t="s">
        <v>416</v>
      </c>
    </row>
    <row r="794" spans="1:5">
      <c r="A794" s="488" t="s">
        <v>88</v>
      </c>
      <c r="B794" s="174" t="s">
        <v>417</v>
      </c>
      <c r="C794" s="174"/>
      <c r="D794" s="174" t="s">
        <v>417</v>
      </c>
      <c r="E794" s="174" t="s">
        <v>417</v>
      </c>
    </row>
    <row r="795" spans="1:5">
      <c r="A795" s="489" t="s">
        <v>89</v>
      </c>
      <c r="B795" s="144"/>
      <c r="C795" s="144"/>
      <c r="D795" s="143"/>
      <c r="E795" s="144"/>
    </row>
    <row r="796" spans="1:5">
      <c r="A796" s="489" t="s">
        <v>418</v>
      </c>
      <c r="B796" s="144"/>
      <c r="C796" s="144"/>
      <c r="D796" s="143"/>
      <c r="E796" s="144"/>
    </row>
    <row r="797" spans="1:5">
      <c r="A797" s="489" t="s">
        <v>419</v>
      </c>
      <c r="B797" s="144"/>
      <c r="C797" s="144"/>
      <c r="D797" s="143"/>
      <c r="E797" s="144"/>
    </row>
    <row r="798" spans="1:5">
      <c r="A798" s="489" t="s">
        <v>420</v>
      </c>
      <c r="B798" s="144"/>
      <c r="C798" s="144"/>
      <c r="D798" s="143"/>
      <c r="E798" s="144"/>
    </row>
    <row r="799" spans="1:5">
      <c r="A799" s="489" t="s">
        <v>421</v>
      </c>
      <c r="B799" s="144"/>
      <c r="C799" s="144"/>
      <c r="D799" s="143"/>
      <c r="E799" s="144"/>
    </row>
    <row r="800" spans="1:5">
      <c r="A800" s="489" t="s">
        <v>422</v>
      </c>
      <c r="B800" s="144"/>
      <c r="C800" s="144"/>
      <c r="D800" s="143"/>
      <c r="E800" s="144"/>
    </row>
    <row r="801" spans="1:7" ht="14.25" thickBot="1">
      <c r="A801" s="490" t="s">
        <v>423</v>
      </c>
      <c r="B801" s="491"/>
      <c r="C801" s="491"/>
      <c r="D801" s="492"/>
      <c r="E801" s="491"/>
    </row>
    <row r="806" spans="1:7" ht="15">
      <c r="A806" s="498"/>
      <c r="B806" s="498"/>
      <c r="C806" s="500"/>
      <c r="D806" s="501"/>
      <c r="E806" s="498"/>
      <c r="F806" s="498"/>
    </row>
    <row r="807" spans="1:7" ht="30">
      <c r="A807" s="499" t="s">
        <v>426</v>
      </c>
      <c r="B807" s="499"/>
      <c r="C807" s="500"/>
      <c r="D807" s="501"/>
      <c r="E807" s="499"/>
      <c r="F807" s="502" t="s">
        <v>427</v>
      </c>
      <c r="G807" s="502"/>
    </row>
    <row r="808" spans="1:7" ht="15">
      <c r="A808" s="499" t="s">
        <v>428</v>
      </c>
      <c r="B808" s="208"/>
      <c r="C808" s="502" t="s">
        <v>429</v>
      </c>
      <c r="D808" s="503"/>
      <c r="E808" s="499"/>
      <c r="F808" s="502" t="s">
        <v>430</v>
      </c>
      <c r="G808" s="502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34:C134"/>
    <mergeCell ref="A135:A136"/>
    <mergeCell ref="B135:F135"/>
    <mergeCell ref="G135:I135"/>
    <mergeCell ref="A143:C143"/>
    <mergeCell ref="A144:C144"/>
    <mergeCell ref="A75:B75"/>
    <mergeCell ref="A76:B76"/>
    <mergeCell ref="A97:E97"/>
    <mergeCell ref="A122:C122"/>
    <mergeCell ref="A123:C123"/>
    <mergeCell ref="A133:G133"/>
    <mergeCell ref="A156:B156"/>
    <mergeCell ref="A157:B157"/>
    <mergeCell ref="A158:B158"/>
    <mergeCell ref="A159:B159"/>
    <mergeCell ref="A171:I171"/>
    <mergeCell ref="A173:B173"/>
    <mergeCell ref="A150:D150"/>
    <mergeCell ref="A151:C151"/>
    <mergeCell ref="A152:B152"/>
    <mergeCell ref="A153:B153"/>
    <mergeCell ref="A154:B154"/>
    <mergeCell ref="A155:B155"/>
    <mergeCell ref="B195:D195"/>
    <mergeCell ref="B196:D196"/>
    <mergeCell ref="B197:D197"/>
    <mergeCell ref="B198:D198"/>
    <mergeCell ref="B199:D199"/>
    <mergeCell ref="A200:D200"/>
    <mergeCell ref="A180:B180"/>
    <mergeCell ref="A191:I191"/>
    <mergeCell ref="A193:D194"/>
    <mergeCell ref="E193:E194"/>
    <mergeCell ref="F193:H193"/>
    <mergeCell ref="I193:I194"/>
    <mergeCell ref="A216:B216"/>
    <mergeCell ref="A217:B217"/>
    <mergeCell ref="A218:B218"/>
    <mergeCell ref="A219:B219"/>
    <mergeCell ref="A220:B220"/>
    <mergeCell ref="A221:B221"/>
    <mergeCell ref="A209:G209"/>
    <mergeCell ref="A211:B211"/>
    <mergeCell ref="A212:B212"/>
    <mergeCell ref="A213:B213"/>
    <mergeCell ref="A214:B214"/>
    <mergeCell ref="A215:B215"/>
    <mergeCell ref="A228:B228"/>
    <mergeCell ref="A229:B229"/>
    <mergeCell ref="A230:B230"/>
    <mergeCell ref="A231:B231"/>
    <mergeCell ref="A232:B232"/>
    <mergeCell ref="A233:B233"/>
    <mergeCell ref="A222:B222"/>
    <mergeCell ref="A223:B223"/>
    <mergeCell ref="A224:B224"/>
    <mergeCell ref="A225:B225"/>
    <mergeCell ref="A226:B226"/>
    <mergeCell ref="A227:B227"/>
    <mergeCell ref="A240:B240"/>
    <mergeCell ref="A241:B241"/>
    <mergeCell ref="A242:B242"/>
    <mergeCell ref="A254:C254"/>
    <mergeCell ref="A256:B256"/>
    <mergeCell ref="A257:B257"/>
    <mergeCell ref="A234:B234"/>
    <mergeCell ref="A235:B235"/>
    <mergeCell ref="A236:B236"/>
    <mergeCell ref="A237:B237"/>
    <mergeCell ref="A238:B238"/>
    <mergeCell ref="A239:B239"/>
    <mergeCell ref="A264:B264"/>
    <mergeCell ref="A265:B265"/>
    <mergeCell ref="A266:B266"/>
    <mergeCell ref="A267:B267"/>
    <mergeCell ref="A268:B268"/>
    <mergeCell ref="A269:B269"/>
    <mergeCell ref="A258:B258"/>
    <mergeCell ref="A259:B259"/>
    <mergeCell ref="A260:B260"/>
    <mergeCell ref="A261:B261"/>
    <mergeCell ref="A262:B262"/>
    <mergeCell ref="A263:B263"/>
    <mergeCell ref="B294:C294"/>
    <mergeCell ref="D294:E294"/>
    <mergeCell ref="B296:E296"/>
    <mergeCell ref="B301:E301"/>
    <mergeCell ref="A311:D311"/>
    <mergeCell ref="A313:B313"/>
    <mergeCell ref="A273:D273"/>
    <mergeCell ref="A275:B275"/>
    <mergeCell ref="A276:B276"/>
    <mergeCell ref="A277:B277"/>
    <mergeCell ref="A278:B278"/>
    <mergeCell ref="A292:E292"/>
    <mergeCell ref="A320:B320"/>
    <mergeCell ref="A321:B321"/>
    <mergeCell ref="A322:B322"/>
    <mergeCell ref="A323:B323"/>
    <mergeCell ref="A334:D334"/>
    <mergeCell ref="A336:B336"/>
    <mergeCell ref="A314:B314"/>
    <mergeCell ref="A315:B315"/>
    <mergeCell ref="A316:B316"/>
    <mergeCell ref="A317:B317"/>
    <mergeCell ref="A318:B318"/>
    <mergeCell ref="A319:B319"/>
    <mergeCell ref="A343:B343"/>
    <mergeCell ref="A344:B344"/>
    <mergeCell ref="A345:B345"/>
    <mergeCell ref="A346:B346"/>
    <mergeCell ref="A347:B347"/>
    <mergeCell ref="A348:B348"/>
    <mergeCell ref="A337:B337"/>
    <mergeCell ref="A338:B338"/>
    <mergeCell ref="A339:B339"/>
    <mergeCell ref="A340:B340"/>
    <mergeCell ref="A341:B341"/>
    <mergeCell ref="A342:B342"/>
    <mergeCell ref="A355:B355"/>
    <mergeCell ref="A356:B356"/>
    <mergeCell ref="A357:B357"/>
    <mergeCell ref="A358:B358"/>
    <mergeCell ref="A359:B359"/>
    <mergeCell ref="A360:B360"/>
    <mergeCell ref="A349:B349"/>
    <mergeCell ref="A350:B350"/>
    <mergeCell ref="A351:B351"/>
    <mergeCell ref="A352:B352"/>
    <mergeCell ref="A353:B353"/>
    <mergeCell ref="A354:B354"/>
    <mergeCell ref="A376:C376"/>
    <mergeCell ref="A380:C380"/>
    <mergeCell ref="A382:B382"/>
    <mergeCell ref="G382:H382"/>
    <mergeCell ref="A383:B383"/>
    <mergeCell ref="G383:H383"/>
    <mergeCell ref="A361:B361"/>
    <mergeCell ref="A362:B362"/>
    <mergeCell ref="A363:B363"/>
    <mergeCell ref="A364:B364"/>
    <mergeCell ref="A365:B365"/>
    <mergeCell ref="A366:B366"/>
    <mergeCell ref="A389:B389"/>
    <mergeCell ref="A390:B390"/>
    <mergeCell ref="A391:B391"/>
    <mergeCell ref="A392:B392"/>
    <mergeCell ref="A393:B393"/>
    <mergeCell ref="A394:B394"/>
    <mergeCell ref="A384:B384"/>
    <mergeCell ref="G384:H384"/>
    <mergeCell ref="A385:B385"/>
    <mergeCell ref="A386:B386"/>
    <mergeCell ref="A387:B387"/>
    <mergeCell ref="A388:B388"/>
    <mergeCell ref="A401:B401"/>
    <mergeCell ref="A402:B402"/>
    <mergeCell ref="A403:B403"/>
    <mergeCell ref="A404:B404"/>
    <mergeCell ref="A405:B405"/>
    <mergeCell ref="A418:E418"/>
    <mergeCell ref="A395:B395"/>
    <mergeCell ref="A396:B396"/>
    <mergeCell ref="A397:B397"/>
    <mergeCell ref="A398:B398"/>
    <mergeCell ref="A399:B399"/>
    <mergeCell ref="A400:B400"/>
    <mergeCell ref="A426:B426"/>
    <mergeCell ref="A427:B427"/>
    <mergeCell ref="A428:B428"/>
    <mergeCell ref="A429:B429"/>
    <mergeCell ref="A430:B430"/>
    <mergeCell ref="A431:B431"/>
    <mergeCell ref="A420:B420"/>
    <mergeCell ref="A421:B421"/>
    <mergeCell ref="A422:B422"/>
    <mergeCell ref="A423:B423"/>
    <mergeCell ref="A424:B424"/>
    <mergeCell ref="A425:B425"/>
    <mergeCell ref="A441:B441"/>
    <mergeCell ref="A444:E444"/>
    <mergeCell ref="A446:B446"/>
    <mergeCell ref="A447:B447"/>
    <mergeCell ref="A449:E449"/>
    <mergeCell ref="A468:I468"/>
    <mergeCell ref="A432:B432"/>
    <mergeCell ref="A433:B433"/>
    <mergeCell ref="A434:B434"/>
    <mergeCell ref="A437:D437"/>
    <mergeCell ref="A439:B439"/>
    <mergeCell ref="A440:B440"/>
    <mergeCell ref="A491:B491"/>
    <mergeCell ref="A492:B492"/>
    <mergeCell ref="A493:B493"/>
    <mergeCell ref="A494:B494"/>
    <mergeCell ref="A495:B495"/>
    <mergeCell ref="A496:B496"/>
    <mergeCell ref="A470:I470"/>
    <mergeCell ref="A472:A473"/>
    <mergeCell ref="B472:D472"/>
    <mergeCell ref="E472:G472"/>
    <mergeCell ref="H472:J472"/>
    <mergeCell ref="A489:C489"/>
    <mergeCell ref="A503:B503"/>
    <mergeCell ref="A504:B504"/>
    <mergeCell ref="A508:E508"/>
    <mergeCell ref="B510:E510"/>
    <mergeCell ref="C511:E511"/>
    <mergeCell ref="A517:E517"/>
    <mergeCell ref="A497:B497"/>
    <mergeCell ref="A498:B498"/>
    <mergeCell ref="A499:B499"/>
    <mergeCell ref="A500:B500"/>
    <mergeCell ref="A501:B501"/>
    <mergeCell ref="A502:B502"/>
    <mergeCell ref="C528:D528"/>
    <mergeCell ref="A530:D530"/>
    <mergeCell ref="A531:C531"/>
    <mergeCell ref="A533:B533"/>
    <mergeCell ref="A534:B534"/>
    <mergeCell ref="A535:B535"/>
    <mergeCell ref="A519:B519"/>
    <mergeCell ref="A520:B520"/>
    <mergeCell ref="A521:B521"/>
    <mergeCell ref="A522:B522"/>
    <mergeCell ref="A523:B523"/>
    <mergeCell ref="A528:B528"/>
    <mergeCell ref="A581:B581"/>
    <mergeCell ref="C581:D581"/>
    <mergeCell ref="A584:C584"/>
    <mergeCell ref="A586:D586"/>
    <mergeCell ref="A587:D587"/>
    <mergeCell ref="A588:D588"/>
    <mergeCell ref="A536:B536"/>
    <mergeCell ref="A537:B537"/>
    <mergeCell ref="A538:B538"/>
    <mergeCell ref="A577:I577"/>
    <mergeCell ref="A579:D579"/>
    <mergeCell ref="A580:B580"/>
    <mergeCell ref="C580:D580"/>
    <mergeCell ref="A595:D595"/>
    <mergeCell ref="A596:D596"/>
    <mergeCell ref="A597:D597"/>
    <mergeCell ref="A598:D598"/>
    <mergeCell ref="A599:D599"/>
    <mergeCell ref="A600:D600"/>
    <mergeCell ref="A589:D589"/>
    <mergeCell ref="A590:D590"/>
    <mergeCell ref="A591:D591"/>
    <mergeCell ref="A592:D592"/>
    <mergeCell ref="A593:D593"/>
    <mergeCell ref="A594:D594"/>
    <mergeCell ref="A607:D607"/>
    <mergeCell ref="A608:D608"/>
    <mergeCell ref="A609:D609"/>
    <mergeCell ref="A610:D610"/>
    <mergeCell ref="A611:D611"/>
    <mergeCell ref="A612:D612"/>
    <mergeCell ref="A601:D601"/>
    <mergeCell ref="A602:D602"/>
    <mergeCell ref="A603:D603"/>
    <mergeCell ref="A604:D604"/>
    <mergeCell ref="A605:D605"/>
    <mergeCell ref="A606:D606"/>
    <mergeCell ref="A619:D619"/>
    <mergeCell ref="A620:D620"/>
    <mergeCell ref="A621:D621"/>
    <mergeCell ref="A622:D622"/>
    <mergeCell ref="A623:D623"/>
    <mergeCell ref="A624:D624"/>
    <mergeCell ref="A613:D613"/>
    <mergeCell ref="A614:D614"/>
    <mergeCell ref="A615:D615"/>
    <mergeCell ref="A616:D616"/>
    <mergeCell ref="A617:D617"/>
    <mergeCell ref="A618:D618"/>
    <mergeCell ref="A634:D634"/>
    <mergeCell ref="A636:B636"/>
    <mergeCell ref="C636:C637"/>
    <mergeCell ref="D636:D637"/>
    <mergeCell ref="A637:B637"/>
    <mergeCell ref="A638:B638"/>
    <mergeCell ref="A625:D625"/>
    <mergeCell ref="A626:D626"/>
    <mergeCell ref="A627:D627"/>
    <mergeCell ref="A628:D628"/>
    <mergeCell ref="A629:D629"/>
    <mergeCell ref="A630:D630"/>
    <mergeCell ref="A645:B645"/>
    <mergeCell ref="A646:B646"/>
    <mergeCell ref="A647:B647"/>
    <mergeCell ref="A648:B648"/>
    <mergeCell ref="A653:C653"/>
    <mergeCell ref="A655:D655"/>
    <mergeCell ref="A639:B639"/>
    <mergeCell ref="A640:B640"/>
    <mergeCell ref="A641:B641"/>
    <mergeCell ref="A642:B642"/>
    <mergeCell ref="A643:B643"/>
    <mergeCell ref="A644:B644"/>
    <mergeCell ref="A662:D662"/>
    <mergeCell ref="A663:D663"/>
    <mergeCell ref="A664:D664"/>
    <mergeCell ref="A665:D665"/>
    <mergeCell ref="A666:D666"/>
    <mergeCell ref="A667:D667"/>
    <mergeCell ref="A656:D656"/>
    <mergeCell ref="A657:D657"/>
    <mergeCell ref="A658:D658"/>
    <mergeCell ref="A659:D659"/>
    <mergeCell ref="A660:D660"/>
    <mergeCell ref="A661:D661"/>
    <mergeCell ref="A687:D687"/>
    <mergeCell ref="A688:D688"/>
    <mergeCell ref="A689:D689"/>
    <mergeCell ref="A690:D690"/>
    <mergeCell ref="A691:D691"/>
    <mergeCell ref="A692:D692"/>
    <mergeCell ref="A668:D668"/>
    <mergeCell ref="A669:D669"/>
    <mergeCell ref="A670:D670"/>
    <mergeCell ref="A671:D671"/>
    <mergeCell ref="A672:D672"/>
    <mergeCell ref="A685:D685"/>
    <mergeCell ref="A699:D699"/>
    <mergeCell ref="A700:D700"/>
    <mergeCell ref="A701:D701"/>
    <mergeCell ref="A702:D702"/>
    <mergeCell ref="A708:D708"/>
    <mergeCell ref="A709:D709"/>
    <mergeCell ref="A693:D693"/>
    <mergeCell ref="A694:D694"/>
    <mergeCell ref="A695:D695"/>
    <mergeCell ref="A696:D696"/>
    <mergeCell ref="A697:D697"/>
    <mergeCell ref="A698:D698"/>
    <mergeCell ref="A716:D716"/>
    <mergeCell ref="A717:D717"/>
    <mergeCell ref="A718:D718"/>
    <mergeCell ref="A719:D719"/>
    <mergeCell ref="A720:D720"/>
    <mergeCell ref="A721:D721"/>
    <mergeCell ref="A710:D710"/>
    <mergeCell ref="A711:D711"/>
    <mergeCell ref="A712:D712"/>
    <mergeCell ref="A713:D713"/>
    <mergeCell ref="A714:D714"/>
    <mergeCell ref="A715:D715"/>
    <mergeCell ref="A736:D736"/>
    <mergeCell ref="A737:D737"/>
    <mergeCell ref="A738:D738"/>
    <mergeCell ref="A739:D739"/>
    <mergeCell ref="A740:D740"/>
    <mergeCell ref="A741:D741"/>
    <mergeCell ref="A722:D722"/>
    <mergeCell ref="A730:C730"/>
    <mergeCell ref="A732:D732"/>
    <mergeCell ref="A733:D733"/>
    <mergeCell ref="A734:D734"/>
    <mergeCell ref="A735:D735"/>
    <mergeCell ref="A753:B753"/>
    <mergeCell ref="A754:B754"/>
    <mergeCell ref="A755:B755"/>
    <mergeCell ref="A756:B756"/>
    <mergeCell ref="A757:B757"/>
    <mergeCell ref="A758:B758"/>
    <mergeCell ref="A742:D742"/>
    <mergeCell ref="A743:D743"/>
    <mergeCell ref="A744:D744"/>
    <mergeCell ref="A745:D745"/>
    <mergeCell ref="A749:F749"/>
    <mergeCell ref="A751:B752"/>
    <mergeCell ref="C751:F751"/>
    <mergeCell ref="C806:D806"/>
    <mergeCell ref="C807:D807"/>
    <mergeCell ref="F807:G807"/>
    <mergeCell ref="C808:D808"/>
    <mergeCell ref="F808:G808"/>
    <mergeCell ref="A759:B759"/>
    <mergeCell ref="A762:F762"/>
    <mergeCell ref="A765:D765"/>
    <mergeCell ref="A767:B767"/>
    <mergeCell ref="A768:B768"/>
    <mergeCell ref="A777:F777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Szkoła Podstawowa Nr 25 im. Komisji Edukacji Narodowej ul. Grzybowska 35, 00-855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 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2021-06-08T01:59:19Z</dcterms:created>
  <dcterms:modified xsi:type="dcterms:W3CDTF">2021-06-09T05:56:03Z</dcterms:modified>
</cp:coreProperties>
</file>