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63\2020\"/>
    </mc:Choice>
  </mc:AlternateContent>
  <bookViews>
    <workbookView xWindow="0" yWindow="0" windowWidth="24000" windowHeight="9435"/>
  </bookViews>
  <sheets>
    <sheet name="SP 63" sheetId="1" r:id="rId1"/>
  </sheets>
  <definedNames>
    <definedName name="Z_38BF15FE_BDE1_46A4_ABD0_6B8ED7F1756C_.wvu.PrintArea" localSheetId="0" hidden="1">'SP 63'!$A$1:$K$796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3" i="1"/>
  <c r="F670" i="1"/>
  <c r="F668" i="1" s="1"/>
  <c r="F681" i="1" s="1"/>
  <c r="E670" i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F584" i="1" s="1"/>
  <c r="E585" i="1"/>
  <c r="E584" i="1"/>
  <c r="F571" i="1"/>
  <c r="F614" i="1" s="1"/>
  <c r="E571" i="1"/>
  <c r="E614" i="1" s="1"/>
  <c r="C554" i="1"/>
  <c r="B554" i="1"/>
  <c r="C549" i="1"/>
  <c r="C548" i="1" s="1"/>
  <c r="B549" i="1"/>
  <c r="B548" i="1"/>
  <c r="C543" i="1"/>
  <c r="B543" i="1"/>
  <c r="C538" i="1"/>
  <c r="B538" i="1"/>
  <c r="B537" i="1" s="1"/>
  <c r="C537" i="1"/>
  <c r="D479" i="1"/>
  <c r="D472" i="1"/>
  <c r="D481" i="1" s="1"/>
  <c r="C472" i="1"/>
  <c r="C481" i="1" s="1"/>
  <c r="K461" i="1"/>
  <c r="E461" i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K462" i="1" s="1"/>
  <c r="E451" i="1"/>
  <c r="E462" i="1" s="1"/>
  <c r="D422" i="1"/>
  <c r="C422" i="1"/>
  <c r="D410" i="1"/>
  <c r="C410" i="1"/>
  <c r="D402" i="1"/>
  <c r="D415" i="1" s="1"/>
  <c r="C402" i="1"/>
  <c r="C415" i="1" s="1"/>
  <c r="D386" i="1"/>
  <c r="D383" i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C104" i="1" s="1"/>
  <c r="B97" i="1"/>
  <c r="B104" i="1" s="1"/>
  <c r="E96" i="1"/>
  <c r="E104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G24" i="1"/>
  <c r="I24" i="1" s="1"/>
  <c r="E24" i="1"/>
  <c r="G23" i="1"/>
  <c r="E23" i="1"/>
  <c r="I23" i="1" s="1"/>
  <c r="I22" i="1" s="1"/>
  <c r="D23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E13" i="1"/>
  <c r="I13" i="1" s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B37" i="1" s="1"/>
  <c r="I11" i="1"/>
  <c r="I36" i="1" s="1"/>
  <c r="C76" i="1" l="1"/>
  <c r="I19" i="1"/>
  <c r="I37" i="1" s="1"/>
</calcChain>
</file>

<file path=xl/sharedStrings.xml><?xml version="1.0" encoding="utf-8"?>
<sst xmlns="http://schemas.openxmlformats.org/spreadsheetml/2006/main" count="641" uniqueCount="431">
  <si>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</si>
  <si>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</si>
  <si>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</si>
  <si>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</si>
  <si>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</si>
  <si>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</si>
  <si>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</si>
  <si>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</si>
  <si>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</si>
  <si>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</si>
  <si>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</si>
  <si>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</si>
  <si>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</si>
  <si>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</si>
  <si>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</si>
  <si>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</si>
  <si>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</si>
  <si>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</si>
  <si>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</si>
  <si>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</si>
  <si>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</si>
  <si>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</si>
  <si>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</si>
  <si>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</si>
  <si>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</si>
  <si>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</si>
  <si>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</si>
  <si>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</si>
  <si>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</si>
  <si>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</si>
  <si>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</si>
  <si>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</si>
  <si>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</si>
  <si>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</si>
  <si>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</si>
  <si>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</si>
  <si>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</si>
  <si>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</si>
  <si>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</si>
  <si>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</si>
  <si>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</si>
  <si>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</si>
  <si>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</si>
  <si>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</si>
  <si>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</si>
  <si>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</si>
  <si>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</si>
  <si>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</si>
  <si>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</si>
  <si>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</si>
  <si>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</si>
  <si>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</si>
  <si>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</si>
  <si>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</si>
  <si>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</si>
  <si>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</si>
  <si>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</si>
  <si>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</si>
  <si>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</si>
  <si>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</si>
  <si>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</si>
  <si>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</si>
  <si>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</si>
  <si>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</si>
  <si>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</si>
  <si>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</si>
  <si>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</si>
  <si>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</si>
  <si>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</si>
  <si>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</si>
  <si>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</si>
  <si>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</si>
  <si>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</si>
  <si>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</si>
  <si>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</si>
  <si>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</si>
  <si>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</si>
  <si>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</si>
  <si>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</si>
  <si>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</si>
  <si>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</si>
  <si>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</si>
  <si>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</si>
  <si>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</si>
  <si>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</si>
  <si>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</si>
  <si>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</si>
  <si>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</si>
  <si>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</si>
  <si>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</si>
  <si>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</si>
  <si>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</si>
  <si>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</si>
  <si>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</si>
  <si>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</si>
  <si>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</si>
  <si>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</si>
  <si>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</si>
  <si>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</si>
  <si>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</si>
  <si>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</si>
  <si>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</si>
  <si>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</si>
  <si>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</si>
  <si>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</si>
  <si>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</si>
  <si>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</si>
  <si>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</si>
  <si>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</si>
  <si>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</si>
  <si>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</si>
  <si>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</si>
  <si>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</si>
  <si>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</si>
  <si>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</si>
  <si>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</si>
  <si>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</si>
  <si>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</si>
  <si>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</si>
  <si>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</si>
  <si>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</si>
  <si>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</si>
  <si>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</si>
  <si>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</si>
  <si>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</si>
  <si>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</si>
  <si>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</si>
  <si>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</si>
  <si>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</si>
  <si>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</si>
  <si>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</si>
  <si>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</si>
  <si>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</si>
  <si>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</si>
  <si>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</si>
  <si>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</si>
  <si>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</si>
  <si>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</si>
  <si>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</si>
  <si>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</si>
  <si>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</si>
  <si>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</si>
  <si>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</si>
  <si>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</si>
  <si>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</si>
  <si>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</si>
  <si>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</si>
  <si>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</si>
  <si>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</si>
  <si>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</si>
  <si>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</si>
  <si>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</si>
  <si>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</si>
  <si>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</si>
  <si>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</si>
  <si>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</si>
  <si>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</si>
  <si>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</si>
  <si>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</si>
  <si>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</si>
  <si>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</si>
  <si>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</si>
  <si>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</si>
  <si>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</si>
  <si>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</si>
  <si>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</si>
  <si>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</si>
  <si>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</si>
  <si>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</si>
  <si>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</si>
  <si>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</si>
  <si>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</si>
  <si>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</si>
  <si>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</si>
  <si>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</si>
  <si>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</si>
  <si>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</si>
  <si>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</si>
  <si>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</si>
  <si>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</si>
  <si>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</si>
  <si>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</si>
  <si>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</si>
  <si>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</si>
  <si>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</si>
  <si>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</si>
  <si>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</si>
  <si>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</si>
  <si>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</si>
  <si>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</si>
  <si>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</si>
  <si>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</si>
  <si>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</si>
  <si>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</si>
  <si>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</si>
  <si>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</si>
  <si>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</si>
  <si>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</si>
  <si>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</si>
  <si>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</si>
  <si>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</si>
  <si>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</si>
  <si>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</si>
  <si>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</si>
  <si>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</si>
  <si>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</si>
  <si>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</si>
  <si>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</si>
  <si>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</si>
  <si>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</si>
  <si>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</si>
  <si>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</si>
  <si>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</si>
  <si>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</si>
  <si>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</si>
  <si>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</si>
  <si>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</si>
  <si>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</si>
  <si>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</si>
  <si>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</si>
  <si>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</si>
  <si>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</si>
  <si>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</si>
  <si>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</si>
  <si>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</si>
  <si>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</si>
  <si>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</si>
  <si>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</si>
  <si>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</si>
  <si>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</si>
  <si>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</si>
  <si>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</si>
  <si>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</si>
  <si>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</si>
  <si>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</si>
  <si>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</si>
  <si>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</si>
  <si>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</si>
  <si>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</si>
  <si>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</si>
  <si>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</si>
  <si>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</si>
  <si>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</si>
  <si>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</si>
  <si>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</si>
  <si>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</si>
  <si>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</si>
  <si>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</si>
  <si>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</si>
  <si>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</si>
  <si>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</si>
  <si>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</si>
  <si>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</si>
  <si>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</si>
  <si>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</si>
  <si>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</si>
  <si>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</si>
  <si>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</si>
  <si>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</si>
  <si>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</si>
  <si>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</si>
  <si>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</si>
  <si>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</si>
  <si>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</si>
  <si>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</si>
  <si>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</si>
  <si>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</si>
  <si>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</si>
  <si>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</si>
  <si>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</si>
  <si>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</si>
  <si>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</si>
  <si>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</si>
  <si>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</si>
  <si>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</si>
  <si>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</si>
  <si>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Zakup usug dostępu do Internetu sprzętu przydatnego w prowadzeniu zajęć na odległóść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</si>
  <si>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</si>
  <si>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</si>
  <si>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</si>
  <si>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</si>
  <si>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</si>
  <si>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</si>
  <si>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</si>
  <si>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</si>
  <si>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</si>
  <si>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</si>
  <si>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</si>
  <si>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</si>
  <si>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</si>
  <si>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</si>
  <si>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</si>
  <si>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</si>
  <si>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</si>
  <si>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</si>
  <si>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</si>
  <si>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</si>
  <si>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</si>
  <si>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</si>
  <si>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</si>
  <si>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</si>
  <si>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</si>
  <si>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</si>
  <si>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</si>
  <si>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</si>
  <si>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</si>
  <si>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</si>
  <si>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</si>
  <si>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</si>
  <si>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</si>
  <si>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</si>
  <si>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</si>
  <si>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</si>
  <si>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</si>
  <si>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</si>
  <si>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</si>
  <si>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</si>
  <si>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</si>
  <si>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</si>
  <si>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</si>
  <si>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</si>
  <si>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</si>
  <si>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</si>
  <si>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</si>
  <si>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</si>
  <si>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</si>
  <si>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</si>
  <si>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</si>
  <si>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</si>
  <si>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</si>
  <si>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</si>
  <si>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</si>
  <si>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</si>
  <si>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</si>
  <si>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</si>
  <si>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</si>
  <si>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</si>
  <si>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</si>
  <si>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</si>
  <si>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</si>
  <si>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</si>
  <si>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</si>
  <si>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</si>
  <si>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</si>
  <si>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</si>
  <si>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</si>
  <si>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</si>
  <si>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</si>
  <si>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</si>
  <si>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</si>
  <si>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</si>
  <si>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</si>
  <si>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</si>
  <si>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</si>
  <si>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</si>
  <si>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</si>
  <si>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</si>
  <si>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</si>
  <si>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</si>
  <si>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</si>
  <si>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</si>
  <si>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</si>
  <si>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</si>
  <si>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</si>
  <si>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</si>
  <si>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</si>
  <si>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</si>
  <si>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</si>
  <si>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</si>
  <si>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</si>
  <si>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</si>
  <si>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</si>
  <si>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</si>
  <si>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</si>
  <si>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</si>
  <si>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</si>
  <si>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</si>
  <si>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</si>
  <si>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</si>
  <si>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</si>
  <si>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</si>
  <si>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</si>
  <si>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</si>
  <si>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</si>
  <si>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</si>
  <si>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</si>
  <si>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</si>
  <si>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</si>
  <si>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</si>
  <si>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</si>
  <si>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</si>
  <si>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</si>
  <si>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</si>
  <si>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</si>
  <si>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</si>
  <si>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</si>
  <si>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</si>
  <si>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</si>
  <si>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</si>
  <si>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</si>
  <si>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</si>
  <si>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</si>
  <si>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</si>
  <si>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</si>
  <si>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</si>
  <si>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</si>
  <si>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</si>
  <si>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</si>
  <si>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</si>
  <si>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</si>
  <si>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</si>
  <si>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</si>
  <si>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</si>
  <si>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</si>
  <si>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</si>
  <si>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</si>
  <si>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</si>
  <si>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</si>
  <si>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</si>
  <si>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</si>
  <si>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</si>
  <si>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</si>
  <si>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</si>
  <si>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</si>
  <si>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</si>
  <si>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</si>
  <si>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</si>
  <si>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</si>
  <si>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</si>
  <si>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</si>
  <si>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II.2.1. Odpisy aktualizujące wartość zapasów.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</si>
</sst>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0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58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9"/>
  <sheetViews>
    <sheetView tabSelected="1" view="pageLayout" topLeftCell="A473" zoomScale="90" zoomScalePageLayoutView="90" workbookViewId="0">
      <selection activeCell="A484" sqref="A484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3" t="s">
        <v>1</v>
      </c>
      <c r="G3" s="894"/>
      <c r="H3" s="894"/>
      <c r="I3" s="894"/>
      <c r="J3" s="894"/>
    </row>
    <row r="4" spans="1:10" s="8" customFormat="1" ht="15">
      <c r="A4" s="5"/>
      <c r="B4" s="7"/>
      <c r="C4" s="7"/>
      <c r="D4" s="895"/>
      <c r="E4" s="895"/>
    </row>
    <row r="5" spans="1:10" ht="15" customHeight="1">
      <c r="A5" s="583" t="s">
        <v>2</v>
      </c>
      <c r="B5" s="583"/>
      <c r="C5" s="583"/>
      <c r="D5" s="583"/>
      <c r="E5" s="583"/>
      <c r="F5" s="583"/>
      <c r="G5" s="583"/>
      <c r="H5" s="583"/>
      <c r="I5" s="583"/>
    </row>
    <row r="6" spans="1:10" ht="14.25" thickBot="1">
      <c r="A6" s="896"/>
      <c r="B6" s="897"/>
      <c r="C6" s="897"/>
      <c r="D6" s="897"/>
      <c r="E6" s="897"/>
      <c r="F6" s="897"/>
      <c r="G6" s="897"/>
      <c r="H6" s="896"/>
      <c r="I6" s="896"/>
    </row>
    <row r="7" spans="1:10" ht="15" customHeight="1" thickBot="1">
      <c r="A7" s="10"/>
      <c r="B7" s="898" t="s">
        <v>3</v>
      </c>
      <c r="C7" s="899"/>
      <c r="D7" s="899"/>
      <c r="E7" s="899"/>
      <c r="F7" s="899"/>
      <c r="G7" s="900"/>
      <c r="H7" s="11"/>
      <c r="I7" s="11"/>
    </row>
    <row r="8" spans="1:10">
      <c r="A8" s="901" t="s">
        <v>4</v>
      </c>
      <c r="B8" s="903" t="s">
        <v>5</v>
      </c>
      <c r="C8" s="905" t="s">
        <v>6</v>
      </c>
      <c r="D8" s="903" t="s">
        <v>7</v>
      </c>
      <c r="E8" s="907" t="s">
        <v>8</v>
      </c>
      <c r="F8" s="889" t="s">
        <v>9</v>
      </c>
      <c r="G8" s="889" t="s">
        <v>10</v>
      </c>
      <c r="H8" s="889" t="s">
        <v>11</v>
      </c>
      <c r="I8" s="891" t="s">
        <v>12</v>
      </c>
    </row>
    <row r="9" spans="1:10" ht="81.75" customHeight="1">
      <c r="A9" s="902"/>
      <c r="B9" s="904"/>
      <c r="C9" s="906"/>
      <c r="D9" s="904"/>
      <c r="E9" s="908"/>
      <c r="F9" s="890"/>
      <c r="G9" s="890"/>
      <c r="H9" s="890"/>
      <c r="I9" s="892"/>
    </row>
    <row r="10" spans="1:10" s="12" customFormat="1" ht="12.75" customHeight="1">
      <c r="A10" s="876" t="s">
        <v>13</v>
      </c>
      <c r="B10" s="879"/>
      <c r="C10" s="879"/>
      <c r="D10" s="879"/>
      <c r="E10" s="877"/>
      <c r="F10" s="877"/>
      <c r="G10" s="877"/>
      <c r="H10" s="877"/>
      <c r="I10" s="878"/>
    </row>
    <row r="11" spans="1:10" s="12" customFormat="1" ht="12.75">
      <c r="A11" s="13" t="s">
        <v>14</v>
      </c>
      <c r="B11" s="14"/>
      <c r="C11" s="14"/>
      <c r="D11" s="14">
        <v>4626112.08</v>
      </c>
      <c r="E11" s="14">
        <v>475009.88</v>
      </c>
      <c r="F11" s="14"/>
      <c r="G11" s="14">
        <v>307017.96000000002</v>
      </c>
      <c r="H11" s="14"/>
      <c r="I11" s="15">
        <f>SUM(B11:H11)</f>
        <v>5408139.9199999999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70458.94</v>
      </c>
      <c r="F12" s="14">
        <f t="shared" si="0"/>
        <v>0</v>
      </c>
      <c r="G12" s="14">
        <f t="shared" si="0"/>
        <v>8961.7099999999991</v>
      </c>
      <c r="H12" s="14">
        <f t="shared" si="0"/>
        <v>0</v>
      </c>
      <c r="I12" s="15">
        <f t="shared" si="0"/>
        <v>79420.649999999994</v>
      </c>
    </row>
    <row r="13" spans="1:10">
      <c r="A13" s="16" t="s">
        <v>16</v>
      </c>
      <c r="B13" s="17"/>
      <c r="C13" s="17"/>
      <c r="D13" s="17"/>
      <c r="E13" s="18">
        <f>58007.02+12451.92</f>
        <v>70458.94</v>
      </c>
      <c r="F13" s="18"/>
      <c r="G13" s="18">
        <v>8961.7099999999991</v>
      </c>
      <c r="H13" s="18"/>
      <c r="I13" s="19">
        <f>SUM(B13:H13)</f>
        <v>79420.649999999994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4626112.08</v>
      </c>
      <c r="E19" s="14">
        <f t="shared" si="2"/>
        <v>545468.82000000007</v>
      </c>
      <c r="F19" s="14">
        <f t="shared" si="2"/>
        <v>0</v>
      </c>
      <c r="G19" s="14">
        <f t="shared" si="2"/>
        <v>315979.67000000004</v>
      </c>
      <c r="H19" s="14">
        <f t="shared" si="2"/>
        <v>0</v>
      </c>
      <c r="I19" s="15">
        <f t="shared" si="2"/>
        <v>5487560.5700000003</v>
      </c>
    </row>
    <row r="20" spans="1:9">
      <c r="A20" s="876" t="s">
        <v>22</v>
      </c>
      <c r="B20" s="877"/>
      <c r="C20" s="877"/>
      <c r="D20" s="877"/>
      <c r="E20" s="877"/>
      <c r="F20" s="877"/>
      <c r="G20" s="877"/>
      <c r="H20" s="877"/>
      <c r="I20" s="878"/>
    </row>
    <row r="21" spans="1:9">
      <c r="A21" s="13" t="s">
        <v>23</v>
      </c>
      <c r="B21" s="14"/>
      <c r="C21" s="14"/>
      <c r="D21" s="14">
        <v>3582950.58</v>
      </c>
      <c r="E21" s="14">
        <v>469271.76</v>
      </c>
      <c r="F21" s="14"/>
      <c r="G21" s="14">
        <v>304219.71000000002</v>
      </c>
      <c r="H21" s="14"/>
      <c r="I21" s="15">
        <f>SUM(B21:H21)</f>
        <v>4356442.05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145976.75</v>
      </c>
      <c r="E22" s="14">
        <f t="shared" si="3"/>
        <v>72689.88</v>
      </c>
      <c r="F22" s="14">
        <f t="shared" si="3"/>
        <v>0</v>
      </c>
      <c r="G22" s="14">
        <f t="shared" si="3"/>
        <v>9921.1099999999988</v>
      </c>
      <c r="H22" s="14">
        <f t="shared" si="3"/>
        <v>0</v>
      </c>
      <c r="I22" s="15">
        <f t="shared" si="3"/>
        <v>228587.74</v>
      </c>
    </row>
    <row r="23" spans="1:9">
      <c r="A23" s="16" t="s">
        <v>24</v>
      </c>
      <c r="B23" s="18"/>
      <c r="C23" s="18"/>
      <c r="D23" s="18">
        <f>76059+69917.75</f>
        <v>145976.75</v>
      </c>
      <c r="E23" s="18">
        <f>1816.4+414.54</f>
        <v>2230.94</v>
      </c>
      <c r="F23" s="18"/>
      <c r="G23" s="18">
        <f>959.4</f>
        <v>959.4</v>
      </c>
      <c r="H23" s="17"/>
      <c r="I23" s="19">
        <f t="shared" ref="I23:I28" si="4">SUM(B23:H23)</f>
        <v>149167.09</v>
      </c>
    </row>
    <row r="24" spans="1:9">
      <c r="A24" s="16" t="s">
        <v>17</v>
      </c>
      <c r="B24" s="17"/>
      <c r="C24" s="17"/>
      <c r="D24" s="18"/>
      <c r="E24" s="18">
        <f>58007.02+12451.92</f>
        <v>70458.94</v>
      </c>
      <c r="F24" s="18"/>
      <c r="G24" s="18">
        <f>8961.71</f>
        <v>8961.7099999999991</v>
      </c>
      <c r="H24" s="17"/>
      <c r="I24" s="19">
        <f t="shared" si="4"/>
        <v>79420.649999999994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>D21+D22-D26</f>
        <v>3728927.33</v>
      </c>
      <c r="E29" s="14">
        <f>E21+E22-E26</f>
        <v>541961.64</v>
      </c>
      <c r="F29" s="14">
        <f>F21+F22-F26</f>
        <v>0</v>
      </c>
      <c r="G29" s="14">
        <f>G21+G22-G26</f>
        <v>314140.82</v>
      </c>
      <c r="H29" s="14">
        <f t="shared" si="6"/>
        <v>0</v>
      </c>
      <c r="I29" s="15">
        <f t="shared" si="6"/>
        <v>4585029.79</v>
      </c>
    </row>
    <row r="30" spans="1:9">
      <c r="A30" s="876" t="s">
        <v>25</v>
      </c>
      <c r="B30" s="877"/>
      <c r="C30" s="877"/>
      <c r="D30" s="877"/>
      <c r="E30" s="877"/>
      <c r="F30" s="877"/>
      <c r="G30" s="877"/>
      <c r="H30" s="877"/>
      <c r="I30" s="878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76" t="s">
        <v>28</v>
      </c>
      <c r="B35" s="879"/>
      <c r="C35" s="879"/>
      <c r="D35" s="879"/>
      <c r="E35" s="879"/>
      <c r="F35" s="879"/>
      <c r="G35" s="879"/>
      <c r="H35" s="879"/>
      <c r="I35" s="878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1043161.5</v>
      </c>
      <c r="E36" s="26">
        <f t="shared" si="8"/>
        <v>5738.1199999999953</v>
      </c>
      <c r="F36" s="26">
        <f t="shared" si="8"/>
        <v>0</v>
      </c>
      <c r="G36" s="26">
        <f t="shared" si="8"/>
        <v>2798.25</v>
      </c>
      <c r="H36" s="26">
        <f t="shared" si="8"/>
        <v>0</v>
      </c>
      <c r="I36" s="27">
        <f t="shared" si="8"/>
        <v>1051697.8700000001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897184.75</v>
      </c>
      <c r="E37" s="29">
        <f t="shared" si="9"/>
        <v>3507.1800000000512</v>
      </c>
      <c r="F37" s="29">
        <f t="shared" si="9"/>
        <v>0</v>
      </c>
      <c r="G37" s="29">
        <f t="shared" si="9"/>
        <v>1838.8500000000349</v>
      </c>
      <c r="H37" s="29">
        <f t="shared" si="9"/>
        <v>0</v>
      </c>
      <c r="I37" s="30">
        <f t="shared" si="9"/>
        <v>902530.78000000026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880" t="s">
        <v>30</v>
      </c>
      <c r="B48" s="881"/>
      <c r="C48" s="882" t="s">
        <v>31</v>
      </c>
    </row>
    <row r="49" spans="1:3" ht="13.5" customHeight="1">
      <c r="A49" s="885"/>
      <c r="B49" s="886"/>
      <c r="C49" s="883"/>
    </row>
    <row r="50" spans="1:3" ht="29.25" customHeight="1">
      <c r="A50" s="887"/>
      <c r="B50" s="888"/>
      <c r="C50" s="884"/>
    </row>
    <row r="51" spans="1:3" ht="15">
      <c r="A51" s="866" t="s">
        <v>13</v>
      </c>
      <c r="B51" s="867"/>
      <c r="C51" s="861"/>
    </row>
    <row r="52" spans="1:3" ht="15">
      <c r="A52" s="851" t="s">
        <v>14</v>
      </c>
      <c r="B52" s="852"/>
      <c r="C52" s="35">
        <v>17944.64</v>
      </c>
    </row>
    <row r="53" spans="1:3" ht="15">
      <c r="A53" s="870" t="s">
        <v>15</v>
      </c>
      <c r="B53" s="871"/>
      <c r="C53" s="36">
        <f>SUM(C54:C55)</f>
        <v>6595.45</v>
      </c>
    </row>
    <row r="54" spans="1:3" ht="15">
      <c r="A54" s="868" t="s">
        <v>16</v>
      </c>
      <c r="B54" s="869"/>
      <c r="C54" s="37">
        <v>6595.45</v>
      </c>
    </row>
    <row r="55" spans="1:3" ht="15">
      <c r="A55" s="868" t="s">
        <v>17</v>
      </c>
      <c r="B55" s="869"/>
      <c r="C55" s="37"/>
    </row>
    <row r="56" spans="1:3" ht="15">
      <c r="A56" s="870" t="s">
        <v>19</v>
      </c>
      <c r="B56" s="871"/>
      <c r="C56" s="36">
        <f>SUM(C57:C58)</f>
        <v>0</v>
      </c>
    </row>
    <row r="57" spans="1:3" ht="15">
      <c r="A57" s="868" t="s">
        <v>20</v>
      </c>
      <c r="B57" s="869"/>
      <c r="C57" s="37"/>
    </row>
    <row r="58" spans="1:3" ht="15">
      <c r="A58" s="868" t="s">
        <v>17</v>
      </c>
      <c r="B58" s="869"/>
      <c r="C58" s="37"/>
    </row>
    <row r="59" spans="1:3" ht="15">
      <c r="A59" s="870" t="s">
        <v>32</v>
      </c>
      <c r="B59" s="871"/>
      <c r="C59" s="36">
        <f>C52+C53-C56</f>
        <v>24540.09</v>
      </c>
    </row>
    <row r="60" spans="1:3" ht="15">
      <c r="A60" s="866" t="s">
        <v>22</v>
      </c>
      <c r="B60" s="867"/>
      <c r="C60" s="861"/>
    </row>
    <row r="61" spans="1:3" ht="15">
      <c r="A61" s="851" t="s">
        <v>23</v>
      </c>
      <c r="B61" s="852"/>
      <c r="C61" s="35">
        <v>17944.64</v>
      </c>
    </row>
    <row r="62" spans="1:3" ht="15">
      <c r="A62" s="870" t="s">
        <v>15</v>
      </c>
      <c r="B62" s="871"/>
      <c r="C62" s="36">
        <f>SUM(C63:C64)</f>
        <v>6595.45</v>
      </c>
    </row>
    <row r="63" spans="1:3" ht="15">
      <c r="A63" s="868" t="s">
        <v>24</v>
      </c>
      <c r="B63" s="869"/>
      <c r="C63" s="37"/>
    </row>
    <row r="64" spans="1:3" ht="15">
      <c r="A64" s="868" t="s">
        <v>17</v>
      </c>
      <c r="B64" s="869"/>
      <c r="C64" s="38">
        <v>6595.45</v>
      </c>
    </row>
    <row r="65" spans="1:3" ht="15">
      <c r="A65" s="870" t="s">
        <v>19</v>
      </c>
      <c r="B65" s="871"/>
      <c r="C65" s="36">
        <f>SUM(C66:C67)</f>
        <v>0</v>
      </c>
    </row>
    <row r="66" spans="1:3" ht="15">
      <c r="A66" s="868" t="s">
        <v>20</v>
      </c>
      <c r="B66" s="869"/>
      <c r="C66" s="37"/>
    </row>
    <row r="67" spans="1:3" ht="15">
      <c r="A67" s="872" t="s">
        <v>17</v>
      </c>
      <c r="B67" s="873"/>
      <c r="C67" s="39"/>
    </row>
    <row r="68" spans="1:3" ht="15">
      <c r="A68" s="874" t="s">
        <v>21</v>
      </c>
      <c r="B68" s="875"/>
      <c r="C68" s="40">
        <f>C61+C62-C65</f>
        <v>24540.09</v>
      </c>
    </row>
    <row r="69" spans="1:3" ht="15">
      <c r="A69" s="859" t="s">
        <v>25</v>
      </c>
      <c r="B69" s="860"/>
      <c r="C69" s="861"/>
    </row>
    <row r="70" spans="1:3" ht="15">
      <c r="A70" s="851" t="s">
        <v>23</v>
      </c>
      <c r="B70" s="852"/>
      <c r="C70" s="35"/>
    </row>
    <row r="71" spans="1:3" ht="15">
      <c r="A71" s="862" t="s">
        <v>26</v>
      </c>
      <c r="B71" s="863"/>
      <c r="C71" s="41"/>
    </row>
    <row r="72" spans="1:3" ht="15">
      <c r="A72" s="862" t="s">
        <v>27</v>
      </c>
      <c r="B72" s="863"/>
      <c r="C72" s="41"/>
    </row>
    <row r="73" spans="1:3" ht="15">
      <c r="A73" s="864" t="s">
        <v>32</v>
      </c>
      <c r="B73" s="865"/>
      <c r="C73" s="42">
        <f>C70+C71-C72</f>
        <v>0</v>
      </c>
    </row>
    <row r="74" spans="1:3" ht="15">
      <c r="A74" s="866" t="s">
        <v>28</v>
      </c>
      <c r="B74" s="867"/>
      <c r="C74" s="861"/>
    </row>
    <row r="75" spans="1:3" ht="15">
      <c r="A75" s="851" t="s">
        <v>23</v>
      </c>
      <c r="B75" s="852"/>
      <c r="C75" s="35">
        <f>C52-C61-C70</f>
        <v>0</v>
      </c>
    </row>
    <row r="76" spans="1:3" ht="15.75" thickBot="1">
      <c r="A76" s="853" t="s">
        <v>21</v>
      </c>
      <c r="B76" s="854"/>
      <c r="C76" s="43">
        <f>C59-C68-C73</f>
        <v>0</v>
      </c>
    </row>
    <row r="92" spans="1:5" ht="15">
      <c r="A92" s="855" t="s">
        <v>33</v>
      </c>
      <c r="B92" s="856"/>
      <c r="C92" s="856"/>
      <c r="D92" s="856"/>
      <c r="E92" s="85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583" t="s">
        <v>53</v>
      </c>
      <c r="B117" s="833"/>
      <c r="C117" s="833"/>
    </row>
    <row r="118" spans="1:7">
      <c r="A118" s="857"/>
      <c r="B118" s="858"/>
      <c r="C118" s="858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583" t="s">
        <v>60</v>
      </c>
      <c r="B127" s="833"/>
      <c r="C127" s="833"/>
      <c r="D127" s="584"/>
      <c r="E127" s="584"/>
      <c r="F127" s="584"/>
      <c r="G127" s="584"/>
    </row>
    <row r="128" spans="1:7" ht="14.25" thickBot="1">
      <c r="A128" s="844"/>
      <c r="B128" s="845"/>
      <c r="C128" s="845"/>
    </row>
    <row r="129" spans="1:9" ht="13.5" customHeight="1">
      <c r="A129" s="846"/>
      <c r="B129" s="848" t="s">
        <v>61</v>
      </c>
      <c r="C129" s="849"/>
      <c r="D129" s="849"/>
      <c r="E129" s="849"/>
      <c r="F129" s="850"/>
      <c r="G129" s="848" t="s">
        <v>62</v>
      </c>
      <c r="H129" s="849"/>
      <c r="I129" s="850"/>
    </row>
    <row r="130" spans="1:9" ht="51">
      <c r="A130" s="847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583" t="s">
        <v>73</v>
      </c>
      <c r="B137" s="833"/>
      <c r="C137" s="833"/>
    </row>
    <row r="138" spans="1:9" ht="14.25" thickBot="1">
      <c r="A138" s="844"/>
      <c r="B138" s="845"/>
      <c r="C138" s="845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583" t="s">
        <v>75</v>
      </c>
      <c r="B144" s="833"/>
      <c r="C144" s="833"/>
      <c r="D144" s="584"/>
    </row>
    <row r="145" spans="1:4" ht="14.25" thickBot="1">
      <c r="A145" s="834"/>
      <c r="B145" s="835"/>
      <c r="C145" s="835"/>
    </row>
    <row r="146" spans="1:4">
      <c r="A146" s="836" t="s">
        <v>34</v>
      </c>
      <c r="B146" s="837"/>
      <c r="C146" s="109" t="s">
        <v>55</v>
      </c>
      <c r="D146" s="110" t="s">
        <v>56</v>
      </c>
    </row>
    <row r="147" spans="1:4" ht="66" customHeight="1">
      <c r="A147" s="838" t="s">
        <v>76</v>
      </c>
      <c r="B147" s="839"/>
      <c r="C147" s="71">
        <f>C149+SUM(C150:C153)</f>
        <v>0</v>
      </c>
      <c r="D147" s="114">
        <f>D149+SUM(D150:D153)</f>
        <v>0</v>
      </c>
    </row>
    <row r="148" spans="1:4">
      <c r="A148" s="840" t="s">
        <v>58</v>
      </c>
      <c r="B148" s="841"/>
      <c r="C148" s="115"/>
      <c r="D148" s="116"/>
    </row>
    <row r="149" spans="1:4">
      <c r="A149" s="842" t="s">
        <v>5</v>
      </c>
      <c r="B149" s="843"/>
      <c r="C149" s="117"/>
      <c r="D149" s="118"/>
    </row>
    <row r="150" spans="1:4">
      <c r="A150" s="830" t="s">
        <v>7</v>
      </c>
      <c r="B150" s="831"/>
      <c r="C150" s="119"/>
      <c r="D150" s="120"/>
    </row>
    <row r="151" spans="1:4">
      <c r="A151" s="830" t="s">
        <v>8</v>
      </c>
      <c r="B151" s="831"/>
      <c r="C151" s="119"/>
      <c r="D151" s="120"/>
    </row>
    <row r="152" spans="1:4">
      <c r="A152" s="830" t="s">
        <v>9</v>
      </c>
      <c r="B152" s="831"/>
      <c r="C152" s="119"/>
      <c r="D152" s="120"/>
    </row>
    <row r="153" spans="1:4">
      <c r="A153" s="830" t="s">
        <v>10</v>
      </c>
      <c r="B153" s="831"/>
      <c r="C153" s="119"/>
      <c r="D153" s="120"/>
    </row>
    <row r="164" spans="1:9">
      <c r="A164" s="491" t="s">
        <v>77</v>
      </c>
      <c r="B164" s="675"/>
      <c r="C164" s="675"/>
      <c r="D164" s="675"/>
      <c r="E164" s="675"/>
      <c r="F164" s="675"/>
      <c r="G164" s="675"/>
      <c r="H164" s="675"/>
      <c r="I164" s="675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790" t="s">
        <v>79</v>
      </c>
      <c r="B166" s="832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90" t="s">
        <v>79</v>
      </c>
      <c r="B173" s="791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20" t="s">
        <v>92</v>
      </c>
      <c r="B183" s="821"/>
      <c r="C183" s="821"/>
      <c r="D183" s="821"/>
      <c r="E183" s="821"/>
      <c r="F183" s="821"/>
      <c r="G183" s="821"/>
      <c r="H183" s="821"/>
      <c r="I183" s="821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22" t="s">
        <v>93</v>
      </c>
      <c r="B185" s="823"/>
      <c r="C185" s="823"/>
      <c r="D185" s="824"/>
      <c r="E185" s="722" t="s">
        <v>55</v>
      </c>
      <c r="F185" s="535" t="s">
        <v>94</v>
      </c>
      <c r="G185" s="536"/>
      <c r="H185" s="537"/>
      <c r="I185" s="828" t="s">
        <v>56</v>
      </c>
    </row>
    <row r="186" spans="1:9" ht="26.25" thickBot="1">
      <c r="A186" s="825"/>
      <c r="B186" s="826"/>
      <c r="C186" s="826"/>
      <c r="D186" s="827"/>
      <c r="E186" s="723"/>
      <c r="F186" s="166" t="s">
        <v>26</v>
      </c>
      <c r="G186" s="167" t="s">
        <v>95</v>
      </c>
      <c r="H186" s="166" t="s">
        <v>96</v>
      </c>
      <c r="I186" s="829"/>
    </row>
    <row r="187" spans="1:9">
      <c r="A187" s="168">
        <v>1</v>
      </c>
      <c r="B187" s="754" t="s">
        <v>65</v>
      </c>
      <c r="C187" s="810"/>
      <c r="D187" s="755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11" t="s">
        <v>97</v>
      </c>
      <c r="C188" s="812"/>
      <c r="D188" s="813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14" t="s">
        <v>99</v>
      </c>
      <c r="C189" s="815"/>
      <c r="D189" s="816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11" t="s">
        <v>97</v>
      </c>
      <c r="C190" s="812"/>
      <c r="D190" s="813"/>
      <c r="E190" s="180">
        <v>18102.099999999999</v>
      </c>
      <c r="F190" s="178">
        <v>1302.28</v>
      </c>
      <c r="G190" s="178"/>
      <c r="H190" s="178"/>
      <c r="I190" s="178">
        <f>E190+F190-G190-H190</f>
        <v>19404.379999999997</v>
      </c>
    </row>
    <row r="191" spans="1:9" ht="14.25" thickBot="1">
      <c r="A191" s="181" t="s">
        <v>100</v>
      </c>
      <c r="B191" s="814" t="s">
        <v>101</v>
      </c>
      <c r="C191" s="815"/>
      <c r="D191" s="816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17" t="s">
        <v>102</v>
      </c>
      <c r="B192" s="818"/>
      <c r="C192" s="818"/>
      <c r="D192" s="819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34" t="s">
        <v>105</v>
      </c>
      <c r="B200" s="534"/>
      <c r="C200" s="534"/>
      <c r="D200" s="534"/>
      <c r="E200" s="534"/>
      <c r="F200" s="534"/>
      <c r="G200" s="534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24" t="s">
        <v>106</v>
      </c>
      <c r="B202" s="808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09" t="s">
        <v>112</v>
      </c>
      <c r="B203" s="773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05" t="s">
        <v>113</v>
      </c>
      <c r="B204" s="766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05" t="s">
        <v>114</v>
      </c>
      <c r="B205" s="766"/>
      <c r="C205" s="194"/>
      <c r="D205" s="194"/>
      <c r="E205" s="194"/>
      <c r="F205" s="194"/>
      <c r="G205" s="195">
        <f t="shared" si="11"/>
        <v>0</v>
      </c>
    </row>
    <row r="206" spans="1:9">
      <c r="A206" s="805" t="s">
        <v>115</v>
      </c>
      <c r="B206" s="766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05" t="s">
        <v>116</v>
      </c>
      <c r="B207" s="766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591" t="s">
        <v>117</v>
      </c>
      <c r="B208" s="766"/>
      <c r="C208" s="194"/>
      <c r="D208" s="194"/>
      <c r="E208" s="194"/>
      <c r="F208" s="194"/>
      <c r="G208" s="195">
        <f t="shared" si="11"/>
        <v>0</v>
      </c>
    </row>
    <row r="209" spans="1:7">
      <c r="A209" s="591" t="s">
        <v>118</v>
      </c>
      <c r="B209" s="766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591" t="s">
        <v>119</v>
      </c>
      <c r="B210" s="766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06" t="s">
        <v>120</v>
      </c>
      <c r="B211" s="769"/>
      <c r="C211" s="196"/>
      <c r="D211" s="196"/>
      <c r="E211" s="196"/>
      <c r="F211" s="196"/>
      <c r="G211" s="197">
        <f t="shared" si="11"/>
        <v>0</v>
      </c>
    </row>
    <row r="212" spans="1:7">
      <c r="A212" s="807" t="s">
        <v>121</v>
      </c>
      <c r="B212" s="773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74" t="s">
        <v>122</v>
      </c>
      <c r="B213" s="766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74" t="s">
        <v>123</v>
      </c>
      <c r="B214" s="766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74" t="s">
        <v>124</v>
      </c>
      <c r="B215" s="766"/>
      <c r="C215" s="200"/>
      <c r="D215" s="200"/>
      <c r="E215" s="201"/>
      <c r="F215" s="201"/>
      <c r="G215" s="195">
        <f t="shared" si="12"/>
        <v>0</v>
      </c>
    </row>
    <row r="216" spans="1:7">
      <c r="A216" s="765" t="s">
        <v>125</v>
      </c>
      <c r="B216" s="766"/>
      <c r="C216" s="200"/>
      <c r="D216" s="200"/>
      <c r="E216" s="201"/>
      <c r="F216" s="201"/>
      <c r="G216" s="195">
        <f t="shared" si="12"/>
        <v>0</v>
      </c>
    </row>
    <row r="217" spans="1:7">
      <c r="A217" s="565" t="s">
        <v>126</v>
      </c>
      <c r="B217" s="766"/>
      <c r="C217" s="200"/>
      <c r="D217" s="200"/>
      <c r="E217" s="201"/>
      <c r="F217" s="201"/>
      <c r="G217" s="195">
        <f t="shared" si="12"/>
        <v>0</v>
      </c>
    </row>
    <row r="218" spans="1:7">
      <c r="A218" s="565" t="s">
        <v>127</v>
      </c>
      <c r="B218" s="766"/>
      <c r="C218" s="200"/>
      <c r="D218" s="200"/>
      <c r="E218" s="201"/>
      <c r="F218" s="201"/>
      <c r="G218" s="195">
        <f t="shared" si="12"/>
        <v>0</v>
      </c>
    </row>
    <row r="219" spans="1:7">
      <c r="A219" s="565" t="s">
        <v>128</v>
      </c>
      <c r="B219" s="766"/>
      <c r="C219" s="200"/>
      <c r="D219" s="200"/>
      <c r="E219" s="201"/>
      <c r="F219" s="201"/>
      <c r="G219" s="195">
        <f t="shared" si="12"/>
        <v>0</v>
      </c>
    </row>
    <row r="220" spans="1:7">
      <c r="A220" s="565" t="s">
        <v>129</v>
      </c>
      <c r="B220" s="766"/>
      <c r="C220" s="200"/>
      <c r="D220" s="200"/>
      <c r="E220" s="201"/>
      <c r="F220" s="201"/>
      <c r="G220" s="195">
        <f t="shared" si="12"/>
        <v>0</v>
      </c>
    </row>
    <row r="221" spans="1:7">
      <c r="A221" s="565" t="s">
        <v>130</v>
      </c>
      <c r="B221" s="766"/>
      <c r="C221" s="200"/>
      <c r="D221" s="200"/>
      <c r="E221" s="201"/>
      <c r="F221" s="201"/>
      <c r="G221" s="195">
        <f t="shared" si="12"/>
        <v>0</v>
      </c>
    </row>
    <row r="222" spans="1:7">
      <c r="A222" s="565" t="s">
        <v>131</v>
      </c>
      <c r="B222" s="766"/>
      <c r="C222" s="200"/>
      <c r="D222" s="200"/>
      <c r="E222" s="201"/>
      <c r="F222" s="201"/>
      <c r="G222" s="195">
        <f t="shared" si="12"/>
        <v>0</v>
      </c>
    </row>
    <row r="223" spans="1:7">
      <c r="A223" s="565" t="s">
        <v>132</v>
      </c>
      <c r="B223" s="766"/>
      <c r="C223" s="200"/>
      <c r="D223" s="200"/>
      <c r="E223" s="201"/>
      <c r="F223" s="201"/>
      <c r="G223" s="195">
        <f t="shared" si="12"/>
        <v>0</v>
      </c>
    </row>
    <row r="224" spans="1:7">
      <c r="A224" s="565" t="s">
        <v>133</v>
      </c>
      <c r="B224" s="766"/>
      <c r="C224" s="200"/>
      <c r="D224" s="200"/>
      <c r="E224" s="201"/>
      <c r="F224" s="201"/>
      <c r="G224" s="195">
        <f t="shared" si="12"/>
        <v>0</v>
      </c>
    </row>
    <row r="225" spans="1:7">
      <c r="A225" s="565" t="s">
        <v>134</v>
      </c>
      <c r="B225" s="766"/>
      <c r="C225" s="200"/>
      <c r="D225" s="200"/>
      <c r="E225" s="201"/>
      <c r="F225" s="201"/>
      <c r="G225" s="195">
        <f t="shared" si="12"/>
        <v>0</v>
      </c>
    </row>
    <row r="226" spans="1:7">
      <c r="A226" s="767" t="s">
        <v>135</v>
      </c>
      <c r="B226" s="766"/>
      <c r="C226" s="200"/>
      <c r="D226" s="200"/>
      <c r="E226" s="201"/>
      <c r="F226" s="201"/>
      <c r="G226" s="195">
        <f>C226+D226-E226-F226</f>
        <v>0</v>
      </c>
    </row>
    <row r="227" spans="1:7">
      <c r="A227" s="767" t="s">
        <v>136</v>
      </c>
      <c r="B227" s="766"/>
      <c r="C227" s="200"/>
      <c r="D227" s="200"/>
      <c r="E227" s="201"/>
      <c r="F227" s="201"/>
      <c r="G227" s="195">
        <f>C227+D227-E227-F227</f>
        <v>0</v>
      </c>
    </row>
    <row r="228" spans="1:7">
      <c r="A228" s="765" t="s">
        <v>137</v>
      </c>
      <c r="B228" s="766"/>
      <c r="C228" s="200"/>
      <c r="D228" s="200"/>
      <c r="E228" s="201"/>
      <c r="F228" s="201"/>
      <c r="G228" s="195">
        <f t="shared" si="12"/>
        <v>0</v>
      </c>
    </row>
    <row r="229" spans="1:7">
      <c r="A229" s="765" t="s">
        <v>138</v>
      </c>
      <c r="B229" s="766"/>
      <c r="C229" s="200"/>
      <c r="D229" s="200"/>
      <c r="E229" s="201"/>
      <c r="F229" s="201"/>
      <c r="G229" s="195">
        <f t="shared" si="12"/>
        <v>0</v>
      </c>
    </row>
    <row r="230" spans="1:7">
      <c r="A230" s="767" t="s">
        <v>139</v>
      </c>
      <c r="B230" s="766"/>
      <c r="C230" s="200"/>
      <c r="D230" s="200"/>
      <c r="E230" s="201"/>
      <c r="F230" s="201"/>
      <c r="G230" s="195">
        <f t="shared" si="12"/>
        <v>0</v>
      </c>
    </row>
    <row r="231" spans="1:7">
      <c r="A231" s="767" t="s">
        <v>140</v>
      </c>
      <c r="B231" s="766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68" t="s">
        <v>141</v>
      </c>
      <c r="B232" s="769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64" t="s">
        <v>142</v>
      </c>
      <c r="B233" s="804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1" t="s">
        <v>143</v>
      </c>
      <c r="B243" s="491"/>
      <c r="C243" s="491"/>
    </row>
    <row r="244" spans="1:7" ht="15.75" thickBot="1">
      <c r="A244" s="208"/>
      <c r="B244" s="208"/>
      <c r="C244" s="208"/>
    </row>
    <row r="245" spans="1:7" ht="28.5" customHeight="1" thickBot="1">
      <c r="A245" s="764" t="s">
        <v>34</v>
      </c>
      <c r="B245" s="799"/>
      <c r="C245" s="209" t="s">
        <v>55</v>
      </c>
      <c r="D245" s="210" t="s">
        <v>56</v>
      </c>
    </row>
    <row r="246" spans="1:7" ht="14.25" thickBot="1">
      <c r="A246" s="764" t="s">
        <v>144</v>
      </c>
      <c r="B246" s="799"/>
      <c r="C246" s="209"/>
      <c r="D246" s="210"/>
    </row>
    <row r="247" spans="1:7">
      <c r="A247" s="800" t="s">
        <v>145</v>
      </c>
      <c r="B247" s="801"/>
      <c r="C247" s="211"/>
      <c r="D247" s="212"/>
    </row>
    <row r="248" spans="1:7">
      <c r="A248" s="802" t="s">
        <v>146</v>
      </c>
      <c r="B248" s="803"/>
      <c r="C248" s="213"/>
      <c r="D248" s="214"/>
    </row>
    <row r="249" spans="1:7" ht="14.25" thickBot="1">
      <c r="A249" s="797" t="s">
        <v>147</v>
      </c>
      <c r="B249" s="798"/>
      <c r="C249" s="213"/>
      <c r="D249" s="214"/>
    </row>
    <row r="250" spans="1:7" ht="26.25" customHeight="1" thickBot="1">
      <c r="A250" s="764" t="s">
        <v>148</v>
      </c>
      <c r="B250" s="799"/>
      <c r="C250" s="215">
        <f>SUM(C251:C253)</f>
        <v>0</v>
      </c>
      <c r="D250" s="216">
        <f>SUM(D251:D253)</f>
        <v>0</v>
      </c>
    </row>
    <row r="251" spans="1:7" ht="25.5" customHeight="1">
      <c r="A251" s="800" t="s">
        <v>145</v>
      </c>
      <c r="B251" s="801"/>
      <c r="C251" s="211"/>
      <c r="D251" s="212"/>
    </row>
    <row r="252" spans="1:7">
      <c r="A252" s="802" t="s">
        <v>146</v>
      </c>
      <c r="B252" s="803"/>
      <c r="C252" s="213"/>
      <c r="D252" s="214"/>
    </row>
    <row r="253" spans="1:7" ht="14.25" thickBot="1">
      <c r="A253" s="797" t="s">
        <v>147</v>
      </c>
      <c r="B253" s="798"/>
      <c r="C253" s="213"/>
      <c r="D253" s="214"/>
    </row>
    <row r="254" spans="1:7" ht="26.25" customHeight="1" thickBot="1">
      <c r="A254" s="764" t="s">
        <v>149</v>
      </c>
      <c r="B254" s="799"/>
      <c r="C254" s="217">
        <f>SUM(C255:C257)</f>
        <v>0</v>
      </c>
      <c r="D254" s="218">
        <f>SUM(D255:D257)</f>
        <v>0</v>
      </c>
    </row>
    <row r="255" spans="1:7" ht="25.5" customHeight="1">
      <c r="A255" s="800" t="s">
        <v>145</v>
      </c>
      <c r="B255" s="801"/>
      <c r="C255" s="211"/>
      <c r="D255" s="212"/>
    </row>
    <row r="256" spans="1:7">
      <c r="A256" s="802" t="s">
        <v>146</v>
      </c>
      <c r="B256" s="803"/>
      <c r="C256" s="213"/>
      <c r="D256" s="214"/>
    </row>
    <row r="257" spans="1:4" ht="14.25" thickBot="1">
      <c r="A257" s="797" t="s">
        <v>147</v>
      </c>
      <c r="B257" s="798"/>
      <c r="C257" s="213"/>
      <c r="D257" s="214"/>
    </row>
    <row r="258" spans="1:4" ht="14.25" thickBot="1">
      <c r="A258" s="764" t="s">
        <v>150</v>
      </c>
      <c r="B258" s="799"/>
      <c r="C258" s="219">
        <f>C250+C254</f>
        <v>0</v>
      </c>
      <c r="D258" s="218">
        <f>D250+D254</f>
        <v>0</v>
      </c>
    </row>
    <row r="262" spans="1:4" ht="60.75" customHeight="1">
      <c r="A262" s="491" t="s">
        <v>151</v>
      </c>
      <c r="B262" s="491"/>
      <c r="C262" s="491"/>
      <c r="D262" s="675"/>
    </row>
    <row r="263" spans="1:4" ht="14.25" thickBot="1">
      <c r="A263" s="220"/>
      <c r="B263" s="220"/>
      <c r="C263" s="220"/>
    </row>
    <row r="264" spans="1:4" ht="27.75" customHeight="1" thickBot="1">
      <c r="A264" s="493" t="s">
        <v>152</v>
      </c>
      <c r="B264" s="494"/>
      <c r="C264" s="126" t="s">
        <v>107</v>
      </c>
      <c r="D264" s="221" t="s">
        <v>111</v>
      </c>
    </row>
    <row r="265" spans="1:4" ht="25.5" customHeight="1">
      <c r="A265" s="792" t="s">
        <v>153</v>
      </c>
      <c r="B265" s="793"/>
      <c r="C265" s="222"/>
      <c r="D265" s="223"/>
    </row>
    <row r="266" spans="1:4" ht="26.25" customHeight="1" thickBot="1">
      <c r="A266" s="794" t="s">
        <v>154</v>
      </c>
      <c r="B266" s="488"/>
      <c r="C266" s="224"/>
      <c r="D266" s="225"/>
    </row>
    <row r="267" spans="1:4" ht="14.25" thickBot="1">
      <c r="A267" s="676" t="s">
        <v>142</v>
      </c>
      <c r="B267" s="795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796" t="s">
        <v>155</v>
      </c>
      <c r="B280" s="796"/>
      <c r="C280" s="796"/>
      <c r="D280" s="796"/>
      <c r="E280" s="796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789" t="s">
        <v>157</v>
      </c>
      <c r="C282" s="679"/>
      <c r="D282" s="789" t="s">
        <v>158</v>
      </c>
      <c r="E282" s="679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789"/>
      <c r="C284" s="728"/>
      <c r="D284" s="728"/>
      <c r="E284" s="729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789"/>
      <c r="C289" s="728"/>
      <c r="D289" s="728"/>
      <c r="E289" s="729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1" t="s">
        <v>169</v>
      </c>
      <c r="B297" s="491"/>
      <c r="C297" s="491"/>
      <c r="D297" s="675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90" t="s">
        <v>170</v>
      </c>
      <c r="B299" s="791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783" t="s">
        <v>172</v>
      </c>
      <c r="B300" s="784"/>
      <c r="C300" s="249"/>
      <c r="D300" s="250"/>
      <c r="E300" s="250"/>
      <c r="G300" s="248"/>
    </row>
    <row r="301" spans="1:7" ht="14.25">
      <c r="A301" s="775" t="s">
        <v>173</v>
      </c>
      <c r="B301" s="776"/>
      <c r="C301" s="251"/>
      <c r="D301" s="214"/>
      <c r="E301" s="214"/>
      <c r="G301" s="248"/>
    </row>
    <row r="302" spans="1:7" ht="25.5" customHeight="1">
      <c r="A302" s="785" t="s">
        <v>174</v>
      </c>
      <c r="B302" s="786"/>
      <c r="C302" s="252"/>
      <c r="D302" s="253"/>
      <c r="E302" s="253"/>
      <c r="G302" s="254"/>
    </row>
    <row r="303" spans="1:7" ht="14.25">
      <c r="A303" s="787" t="s">
        <v>175</v>
      </c>
      <c r="B303" s="788"/>
      <c r="C303" s="251"/>
      <c r="D303" s="214"/>
      <c r="E303" s="214"/>
      <c r="G303" s="248"/>
    </row>
    <row r="304" spans="1:7" ht="14.25">
      <c r="A304" s="775" t="s">
        <v>176</v>
      </c>
      <c r="B304" s="776"/>
      <c r="C304" s="255"/>
      <c r="D304" s="256"/>
      <c r="E304" s="256"/>
      <c r="G304" s="248"/>
    </row>
    <row r="305" spans="1:7" ht="14.25">
      <c r="A305" s="775" t="s">
        <v>177</v>
      </c>
      <c r="B305" s="776"/>
      <c r="C305" s="255"/>
      <c r="D305" s="256"/>
      <c r="E305" s="256"/>
      <c r="G305" s="248"/>
    </row>
    <row r="306" spans="1:7" ht="29.25" customHeight="1">
      <c r="A306" s="775" t="s">
        <v>178</v>
      </c>
      <c r="B306" s="776"/>
      <c r="C306" s="257"/>
      <c r="D306" s="256"/>
      <c r="E306" s="256"/>
      <c r="G306" s="248"/>
    </row>
    <row r="307" spans="1:7">
      <c r="A307" s="775" t="s">
        <v>179</v>
      </c>
      <c r="B307" s="776"/>
      <c r="C307" s="258"/>
      <c r="D307" s="214"/>
      <c r="E307" s="214"/>
    </row>
    <row r="308" spans="1:7" ht="14.25" thickBot="1">
      <c r="A308" s="777" t="s">
        <v>17</v>
      </c>
      <c r="B308" s="778"/>
      <c r="C308" s="259"/>
      <c r="D308" s="260"/>
      <c r="E308" s="260"/>
    </row>
    <row r="309" spans="1:7" ht="14.25" thickBot="1">
      <c r="A309" s="779" t="s">
        <v>102</v>
      </c>
      <c r="B309" s="780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34" t="s">
        <v>180</v>
      </c>
      <c r="B320" s="534"/>
      <c r="C320" s="534"/>
      <c r="D320" s="534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781" t="s">
        <v>106</v>
      </c>
      <c r="B322" s="782"/>
      <c r="C322" s="188" t="s">
        <v>107</v>
      </c>
      <c r="D322" s="191" t="s">
        <v>111</v>
      </c>
    </row>
    <row r="323" spans="1:4" ht="32.25" customHeight="1" thickBot="1">
      <c r="A323" s="519" t="s">
        <v>181</v>
      </c>
      <c r="B323" s="679"/>
      <c r="C323" s="265"/>
      <c r="D323" s="266"/>
    </row>
    <row r="324" spans="1:4" ht="14.25" thickBot="1">
      <c r="A324" s="519" t="s">
        <v>182</v>
      </c>
      <c r="B324" s="679"/>
      <c r="C324" s="265"/>
      <c r="D324" s="266"/>
    </row>
    <row r="325" spans="1:4" ht="14.25" thickBot="1">
      <c r="A325" s="519" t="s">
        <v>183</v>
      </c>
      <c r="B325" s="679"/>
      <c r="C325" s="265"/>
      <c r="D325" s="266"/>
    </row>
    <row r="326" spans="1:4" ht="25.5" customHeight="1" thickBot="1">
      <c r="A326" s="519" t="s">
        <v>184</v>
      </c>
      <c r="B326" s="679"/>
      <c r="C326" s="265"/>
      <c r="D326" s="266"/>
    </row>
    <row r="327" spans="1:4" ht="27" customHeight="1" thickBot="1">
      <c r="A327" s="519" t="s">
        <v>185</v>
      </c>
      <c r="B327" s="679"/>
      <c r="C327" s="265"/>
      <c r="D327" s="266"/>
    </row>
    <row r="328" spans="1:4" ht="14.25" thickBot="1">
      <c r="A328" s="770" t="s">
        <v>186</v>
      </c>
      <c r="B328" s="679"/>
      <c r="C328" s="265"/>
      <c r="D328" s="266"/>
    </row>
    <row r="329" spans="1:4" ht="29.25" customHeight="1" thickBot="1">
      <c r="A329" s="770" t="s">
        <v>187</v>
      </c>
      <c r="B329" s="679"/>
      <c r="C329" s="265"/>
      <c r="D329" s="266"/>
    </row>
    <row r="330" spans="1:4" ht="25.5" customHeight="1" thickBot="1">
      <c r="A330" s="770" t="s">
        <v>188</v>
      </c>
      <c r="B330" s="679"/>
      <c r="C330" s="265"/>
      <c r="D330" s="266"/>
    </row>
    <row r="331" spans="1:4" ht="14.25" thickBot="1">
      <c r="A331" s="770" t="s">
        <v>189</v>
      </c>
      <c r="B331" s="771"/>
      <c r="C331" s="267">
        <f>SUM(C332:C351)</f>
        <v>0</v>
      </c>
      <c r="D331" s="268">
        <f>SUM(D332:D351)</f>
        <v>0</v>
      </c>
    </row>
    <row r="332" spans="1:4">
      <c r="A332" s="772" t="s">
        <v>122</v>
      </c>
      <c r="B332" s="773"/>
      <c r="C332" s="269"/>
      <c r="D332" s="270"/>
    </row>
    <row r="333" spans="1:4">
      <c r="A333" s="774" t="s">
        <v>123</v>
      </c>
      <c r="B333" s="766"/>
      <c r="C333" s="271"/>
      <c r="D333" s="270"/>
    </row>
    <row r="334" spans="1:4">
      <c r="A334" s="565" t="s">
        <v>124</v>
      </c>
      <c r="B334" s="766"/>
      <c r="C334" s="271"/>
      <c r="D334" s="270"/>
    </row>
    <row r="335" spans="1:4" ht="24.75" customHeight="1">
      <c r="A335" s="765" t="s">
        <v>125</v>
      </c>
      <c r="B335" s="766"/>
      <c r="C335" s="271"/>
      <c r="D335" s="270"/>
    </row>
    <row r="336" spans="1:4">
      <c r="A336" s="565" t="s">
        <v>126</v>
      </c>
      <c r="B336" s="766"/>
      <c r="C336" s="271"/>
      <c r="D336" s="270"/>
    </row>
    <row r="337" spans="1:4">
      <c r="A337" s="565" t="s">
        <v>127</v>
      </c>
      <c r="B337" s="766"/>
      <c r="C337" s="271"/>
      <c r="D337" s="270"/>
    </row>
    <row r="338" spans="1:4">
      <c r="A338" s="565" t="s">
        <v>128</v>
      </c>
      <c r="B338" s="766"/>
      <c r="C338" s="271"/>
      <c r="D338" s="270"/>
    </row>
    <row r="339" spans="1:4">
      <c r="A339" s="565" t="s">
        <v>129</v>
      </c>
      <c r="B339" s="766"/>
      <c r="C339" s="200"/>
      <c r="D339" s="272"/>
    </row>
    <row r="340" spans="1:4">
      <c r="A340" s="565" t="s">
        <v>130</v>
      </c>
      <c r="B340" s="766"/>
      <c r="C340" s="200"/>
      <c r="D340" s="272"/>
    </row>
    <row r="341" spans="1:4">
      <c r="A341" s="565" t="s">
        <v>131</v>
      </c>
      <c r="B341" s="766"/>
      <c r="C341" s="200"/>
      <c r="D341" s="272"/>
    </row>
    <row r="342" spans="1:4">
      <c r="A342" s="565" t="s">
        <v>132</v>
      </c>
      <c r="B342" s="766"/>
      <c r="C342" s="200"/>
      <c r="D342" s="272"/>
    </row>
    <row r="343" spans="1:4">
      <c r="A343" s="565" t="s">
        <v>133</v>
      </c>
      <c r="B343" s="766"/>
      <c r="C343" s="200"/>
      <c r="D343" s="272"/>
    </row>
    <row r="344" spans="1:4">
      <c r="A344" s="565" t="s">
        <v>134</v>
      </c>
      <c r="B344" s="766"/>
      <c r="C344" s="200"/>
      <c r="D344" s="272"/>
    </row>
    <row r="345" spans="1:4">
      <c r="A345" s="767" t="s">
        <v>135</v>
      </c>
      <c r="B345" s="766"/>
      <c r="C345" s="200"/>
      <c r="D345" s="272"/>
    </row>
    <row r="346" spans="1:4">
      <c r="A346" s="767" t="s">
        <v>136</v>
      </c>
      <c r="B346" s="766"/>
      <c r="C346" s="200"/>
      <c r="D346" s="272"/>
    </row>
    <row r="347" spans="1:4">
      <c r="A347" s="765" t="s">
        <v>137</v>
      </c>
      <c r="B347" s="766"/>
      <c r="C347" s="200"/>
      <c r="D347" s="272"/>
    </row>
    <row r="348" spans="1:4">
      <c r="A348" s="765" t="s">
        <v>138</v>
      </c>
      <c r="B348" s="766"/>
      <c r="C348" s="200"/>
      <c r="D348" s="272"/>
    </row>
    <row r="349" spans="1:4">
      <c r="A349" s="767" t="s">
        <v>139</v>
      </c>
      <c r="B349" s="766"/>
      <c r="C349" s="200"/>
      <c r="D349" s="272"/>
    </row>
    <row r="350" spans="1:4">
      <c r="A350" s="767" t="s">
        <v>140</v>
      </c>
      <c r="B350" s="766"/>
      <c r="C350" s="200"/>
      <c r="D350" s="272"/>
    </row>
    <row r="351" spans="1:4" ht="14.25" thickBot="1">
      <c r="A351" s="768" t="s">
        <v>141</v>
      </c>
      <c r="B351" s="769"/>
      <c r="C351" s="202"/>
      <c r="D351" s="272"/>
    </row>
    <row r="352" spans="1:4" ht="14.25" thickBot="1">
      <c r="A352" s="764" t="s">
        <v>142</v>
      </c>
      <c r="B352" s="679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61"/>
      <c r="B362" s="762"/>
      <c r="C362" s="762"/>
      <c r="D362"/>
    </row>
    <row r="363" spans="1:8" ht="14.25">
      <c r="A363" s="273"/>
      <c r="B363" s="274"/>
      <c r="C363" s="274"/>
      <c r="D363"/>
    </row>
    <row r="364" spans="1:8" ht="14.25">
      <c r="A364" s="763" t="s">
        <v>190</v>
      </c>
      <c r="B364" s="763"/>
      <c r="C364" s="763"/>
    </row>
    <row r="365" spans="1:8" ht="12.75" customHeight="1" thickBot="1">
      <c r="A365" s="275"/>
      <c r="B365" s="187"/>
      <c r="C365" s="187"/>
    </row>
    <row r="366" spans="1:8" ht="14.25" thickBot="1">
      <c r="A366" s="764" t="s">
        <v>191</v>
      </c>
      <c r="B366" s="733"/>
      <c r="C366" s="276" t="s">
        <v>55</v>
      </c>
      <c r="D366" s="191" t="s">
        <v>56</v>
      </c>
      <c r="G366" s="760"/>
      <c r="H366" s="760"/>
    </row>
    <row r="367" spans="1:8" ht="14.25" thickBot="1">
      <c r="A367" s="512" t="s">
        <v>192</v>
      </c>
      <c r="B367" s="514"/>
      <c r="C367" s="261">
        <f>SUM(C368:C377)</f>
        <v>172.86</v>
      </c>
      <c r="D367" s="277">
        <f>SUM(D368:D377)</f>
        <v>0</v>
      </c>
      <c r="G367" s="760"/>
      <c r="H367" s="760"/>
    </row>
    <row r="368" spans="1:8" ht="55.5" customHeight="1">
      <c r="A368" s="754" t="s">
        <v>193</v>
      </c>
      <c r="B368" s="755"/>
      <c r="C368" s="278"/>
      <c r="D368" s="279"/>
      <c r="G368" s="760"/>
      <c r="H368" s="760"/>
    </row>
    <row r="369" spans="1:4">
      <c r="A369" s="756" t="s">
        <v>194</v>
      </c>
      <c r="B369" s="757"/>
      <c r="C369" s="280"/>
      <c r="D369" s="281"/>
    </row>
    <row r="370" spans="1:4">
      <c r="A370" s="622" t="s">
        <v>195</v>
      </c>
      <c r="B370" s="623"/>
      <c r="C370" s="282"/>
      <c r="D370" s="283"/>
    </row>
    <row r="371" spans="1:4" ht="28.5" customHeight="1">
      <c r="A371" s="612" t="s">
        <v>196</v>
      </c>
      <c r="B371" s="613"/>
      <c r="C371" s="282"/>
      <c r="D371" s="283"/>
    </row>
    <row r="372" spans="1:4" ht="32.25" customHeight="1">
      <c r="A372" s="612" t="s">
        <v>197</v>
      </c>
      <c r="B372" s="613"/>
      <c r="C372" s="282">
        <v>172.86</v>
      </c>
      <c r="D372" s="283"/>
    </row>
    <row r="373" spans="1:4">
      <c r="A373" s="624" t="s">
        <v>198</v>
      </c>
      <c r="B373" s="625"/>
      <c r="C373" s="282"/>
      <c r="D373" s="283"/>
    </row>
    <row r="374" spans="1:4">
      <c r="A374" s="624" t="s">
        <v>199</v>
      </c>
      <c r="B374" s="625"/>
      <c r="C374" s="282"/>
      <c r="D374" s="283"/>
    </row>
    <row r="375" spans="1:4">
      <c r="A375" s="622" t="s">
        <v>200</v>
      </c>
      <c r="B375" s="623"/>
      <c r="C375" s="251"/>
      <c r="D375" s="284"/>
    </row>
    <row r="376" spans="1:4">
      <c r="A376" s="624" t="s">
        <v>201</v>
      </c>
      <c r="B376" s="625"/>
      <c r="C376" s="251"/>
      <c r="D376" s="284"/>
    </row>
    <row r="377" spans="1:4" ht="14.25" thickBot="1">
      <c r="A377" s="758" t="s">
        <v>17</v>
      </c>
      <c r="B377" s="759"/>
      <c r="C377" s="255"/>
      <c r="D377" s="285"/>
    </row>
    <row r="378" spans="1:4" ht="14.25" thickBot="1">
      <c r="A378" s="512" t="s">
        <v>202</v>
      </c>
      <c r="B378" s="514"/>
      <c r="C378" s="261">
        <f>SUM(C379:C388)</f>
        <v>47.9</v>
      </c>
      <c r="D378" s="262">
        <f>SUM(D379:D388)</f>
        <v>2597.16</v>
      </c>
    </row>
    <row r="379" spans="1:4" ht="59.25" customHeight="1">
      <c r="A379" s="754" t="s">
        <v>193</v>
      </c>
      <c r="B379" s="755"/>
      <c r="C379" s="280"/>
      <c r="D379" s="281"/>
    </row>
    <row r="380" spans="1:4">
      <c r="A380" s="756" t="s">
        <v>194</v>
      </c>
      <c r="B380" s="757"/>
      <c r="C380" s="280"/>
      <c r="D380" s="281"/>
    </row>
    <row r="381" spans="1:4">
      <c r="A381" s="622" t="s">
        <v>195</v>
      </c>
      <c r="B381" s="623"/>
      <c r="C381" s="282"/>
      <c r="D381" s="283"/>
    </row>
    <row r="382" spans="1:4" ht="27.75" customHeight="1">
      <c r="A382" s="612" t="s">
        <v>196</v>
      </c>
      <c r="B382" s="613"/>
      <c r="C382" s="282"/>
      <c r="D382" s="283">
        <v>124.81</v>
      </c>
    </row>
    <row r="383" spans="1:4" ht="24.75" customHeight="1">
      <c r="A383" s="612" t="s">
        <v>197</v>
      </c>
      <c r="B383" s="613"/>
      <c r="C383" s="282"/>
      <c r="D383" s="283">
        <f>2330.55-9.09</f>
        <v>2321.46</v>
      </c>
    </row>
    <row r="384" spans="1:4">
      <c r="A384" s="612" t="s">
        <v>198</v>
      </c>
      <c r="B384" s="613"/>
      <c r="C384" s="282">
        <v>10.5</v>
      </c>
      <c r="D384" s="283"/>
    </row>
    <row r="385" spans="1:5">
      <c r="A385" s="624" t="s">
        <v>199</v>
      </c>
      <c r="B385" s="625"/>
      <c r="C385" s="282"/>
      <c r="D385" s="283"/>
    </row>
    <row r="386" spans="1:5">
      <c r="A386" s="624" t="s">
        <v>203</v>
      </c>
      <c r="B386" s="625"/>
      <c r="C386" s="251">
        <v>37.4</v>
      </c>
      <c r="D386" s="284">
        <f>141.8+9.09</f>
        <v>150.89000000000001</v>
      </c>
    </row>
    <row r="387" spans="1:5">
      <c r="A387" s="624" t="s">
        <v>201</v>
      </c>
      <c r="B387" s="625"/>
      <c r="C387" s="251"/>
      <c r="D387" s="284"/>
    </row>
    <row r="388" spans="1:5" ht="63.75" customHeight="1" thickBot="1">
      <c r="A388" s="751" t="s">
        <v>204</v>
      </c>
      <c r="B388" s="752"/>
      <c r="C388" s="286"/>
      <c r="D388" s="287"/>
    </row>
    <row r="389" spans="1:5" ht="14.25" thickBot="1">
      <c r="A389" s="740" t="s">
        <v>12</v>
      </c>
      <c r="B389" s="741"/>
      <c r="C389" s="288">
        <f>C367+C378</f>
        <v>220.76000000000002</v>
      </c>
      <c r="D389" s="183">
        <f>D367+D378</f>
        <v>2597.16</v>
      </c>
    </row>
    <row r="399" spans="1:5" ht="14.25">
      <c r="A399" s="753" t="s">
        <v>205</v>
      </c>
      <c r="B399" s="753"/>
      <c r="C399" s="753"/>
      <c r="D399" s="584"/>
      <c r="E399" s="584"/>
    </row>
    <row r="400" spans="1:5" ht="14.25" thickBot="1">
      <c r="A400" s="187"/>
      <c r="B400" s="187"/>
      <c r="C400" s="187"/>
      <c r="D400"/>
    </row>
    <row r="401" spans="1:4" ht="14.25" thickBot="1">
      <c r="A401" s="727" t="s">
        <v>206</v>
      </c>
      <c r="B401" s="746"/>
      <c r="C401" s="289" t="s">
        <v>55</v>
      </c>
      <c r="D401" s="210" t="s">
        <v>111</v>
      </c>
    </row>
    <row r="402" spans="1:4">
      <c r="A402" s="747" t="s">
        <v>207</v>
      </c>
      <c r="B402" s="748"/>
      <c r="C402" s="290">
        <f>SUM(C403:C409)</f>
        <v>0</v>
      </c>
      <c r="D402" s="290">
        <f>SUM(D403:D409)</f>
        <v>0</v>
      </c>
    </row>
    <row r="403" spans="1:4">
      <c r="A403" s="749" t="s">
        <v>208</v>
      </c>
      <c r="B403" s="750"/>
      <c r="C403" s="291"/>
      <c r="D403" s="292"/>
    </row>
    <row r="404" spans="1:4">
      <c r="A404" s="749" t="s">
        <v>209</v>
      </c>
      <c r="B404" s="750"/>
      <c r="C404" s="291"/>
      <c r="D404" s="292"/>
    </row>
    <row r="405" spans="1:4" ht="27.75" customHeight="1">
      <c r="A405" s="565" t="s">
        <v>210</v>
      </c>
      <c r="B405" s="567"/>
      <c r="C405" s="291"/>
      <c r="D405" s="292"/>
    </row>
    <row r="406" spans="1:4">
      <c r="A406" s="565" t="s">
        <v>211</v>
      </c>
      <c r="B406" s="567"/>
      <c r="C406" s="291"/>
      <c r="D406" s="292"/>
    </row>
    <row r="407" spans="1:4" ht="17.25" customHeight="1">
      <c r="A407" s="565" t="s">
        <v>212</v>
      </c>
      <c r="B407" s="567"/>
      <c r="C407" s="291"/>
      <c r="D407" s="292"/>
    </row>
    <row r="408" spans="1:4" ht="16.5" customHeight="1">
      <c r="A408" s="565" t="s">
        <v>213</v>
      </c>
      <c r="B408" s="567"/>
      <c r="C408" s="291"/>
      <c r="D408" s="292"/>
    </row>
    <row r="409" spans="1:4">
      <c r="A409" s="565" t="s">
        <v>141</v>
      </c>
      <c r="B409" s="567"/>
      <c r="C409" s="291"/>
      <c r="D409" s="292"/>
    </row>
    <row r="410" spans="1:4">
      <c r="A410" s="580" t="s">
        <v>214</v>
      </c>
      <c r="B410" s="582"/>
      <c r="C410" s="290">
        <f>C411+C412+C414</f>
        <v>0</v>
      </c>
      <c r="D410" s="293">
        <f>D411+D412+D414</f>
        <v>0</v>
      </c>
    </row>
    <row r="411" spans="1:4">
      <c r="A411" s="736" t="s">
        <v>215</v>
      </c>
      <c r="B411" s="737"/>
      <c r="C411" s="294"/>
      <c r="D411" s="295"/>
    </row>
    <row r="412" spans="1:4">
      <c r="A412" s="736" t="s">
        <v>216</v>
      </c>
      <c r="B412" s="737"/>
      <c r="C412" s="294"/>
      <c r="D412" s="295"/>
    </row>
    <row r="413" spans="1:4">
      <c r="A413" s="736" t="s">
        <v>217</v>
      </c>
      <c r="B413" s="737"/>
      <c r="C413" s="294"/>
      <c r="D413" s="295"/>
    </row>
    <row r="414" spans="1:4" ht="14.25" thickBot="1">
      <c r="A414" s="738" t="s">
        <v>141</v>
      </c>
      <c r="B414" s="739"/>
      <c r="C414" s="294"/>
      <c r="D414" s="295"/>
    </row>
    <row r="415" spans="1:4" ht="14.25" thickBot="1">
      <c r="A415" s="740" t="s">
        <v>12</v>
      </c>
      <c r="B415" s="741"/>
      <c r="C415" s="296">
        <f>C402+C410</f>
        <v>0</v>
      </c>
      <c r="D415" s="296">
        <f>D402+D410</f>
        <v>0</v>
      </c>
    </row>
    <row r="418" spans="1:5" ht="26.25" customHeight="1">
      <c r="A418" s="731" t="s">
        <v>218</v>
      </c>
      <c r="B418" s="732"/>
      <c r="C418" s="732"/>
      <c r="D418" s="732"/>
    </row>
    <row r="419" spans="1:5" ht="14.25" thickBot="1">
      <c r="A419" s="247"/>
      <c r="B419" s="297"/>
      <c r="C419" s="247"/>
      <c r="D419" s="247"/>
    </row>
    <row r="420" spans="1:5" ht="14.25" thickBot="1">
      <c r="A420" s="742"/>
      <c r="B420" s="743"/>
      <c r="C420" s="298" t="s">
        <v>107</v>
      </c>
      <c r="D420" s="221" t="s">
        <v>56</v>
      </c>
    </row>
    <row r="421" spans="1:5" ht="14.25" thickBot="1">
      <c r="A421" s="744" t="s">
        <v>219</v>
      </c>
      <c r="B421" s="745"/>
      <c r="C421" s="251"/>
      <c r="D421" s="214"/>
    </row>
    <row r="422" spans="1:5" ht="14.25" thickBot="1">
      <c r="A422" s="512" t="s">
        <v>102</v>
      </c>
      <c r="B422" s="514"/>
      <c r="C422" s="262">
        <f>SUM(C421:C421)</f>
        <v>0</v>
      </c>
      <c r="D422" s="262">
        <f>SUM(D421:D421)</f>
        <v>0</v>
      </c>
    </row>
    <row r="425" spans="1:5">
      <c r="A425" s="731" t="s">
        <v>220</v>
      </c>
      <c r="B425" s="732"/>
      <c r="C425" s="732"/>
      <c r="D425" s="732"/>
      <c r="E425" s="584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493" t="s">
        <v>34</v>
      </c>
      <c r="B427" s="729"/>
      <c r="C427" s="124" t="s">
        <v>221</v>
      </c>
      <c r="D427" s="124" t="s">
        <v>222</v>
      </c>
      <c r="E427"/>
    </row>
    <row r="428" spans="1:5" ht="14.25" thickBot="1">
      <c r="A428" s="478" t="s">
        <v>223</v>
      </c>
      <c r="B428" s="733"/>
      <c r="C428" s="299">
        <v>114630.87</v>
      </c>
      <c r="D428" s="300">
        <v>191936.06</v>
      </c>
      <c r="E428"/>
    </row>
    <row r="429" spans="1:5">
      <c r="A429"/>
      <c r="B429"/>
      <c r="C429"/>
      <c r="D429"/>
      <c r="E429"/>
    </row>
    <row r="430" spans="1:5" ht="29.25" customHeight="1">
      <c r="A430" s="734" t="s">
        <v>224</v>
      </c>
      <c r="B430" s="735"/>
      <c r="C430" s="735"/>
      <c r="D430" s="584"/>
      <c r="E430" s="584"/>
    </row>
    <row r="445" spans="1:9" ht="14.25">
      <c r="A445" s="721" t="s">
        <v>225</v>
      </c>
      <c r="B445" s="721"/>
      <c r="C445" s="721"/>
      <c r="D445" s="721"/>
      <c r="E445" s="721"/>
      <c r="F445" s="721"/>
      <c r="G445" s="721"/>
      <c r="H445" s="721"/>
      <c r="I445" s="721"/>
    </row>
    <row r="447" spans="1:9" ht="14.25">
      <c r="A447" s="721" t="s">
        <v>226</v>
      </c>
      <c r="B447" s="721"/>
      <c r="C447" s="721"/>
      <c r="D447" s="721"/>
      <c r="E447" s="721"/>
      <c r="F447" s="721"/>
      <c r="G447" s="721"/>
      <c r="H447" s="721"/>
      <c r="I447" s="721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22" t="s">
        <v>227</v>
      </c>
      <c r="B449" s="724" t="s">
        <v>228</v>
      </c>
      <c r="C449" s="725"/>
      <c r="D449" s="726"/>
      <c r="E449" s="727" t="s">
        <v>66</v>
      </c>
      <c r="F449" s="728"/>
      <c r="G449" s="729"/>
      <c r="H449" s="724" t="s">
        <v>229</v>
      </c>
      <c r="I449" s="728"/>
      <c r="J449" s="729"/>
      <c r="K449" s="303" t="s">
        <v>91</v>
      </c>
    </row>
    <row r="450" spans="1:11" ht="95.25" thickBot="1">
      <c r="A450" s="723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1" t="s">
        <v>244</v>
      </c>
      <c r="B466" s="730"/>
      <c r="C466" s="730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13" t="s">
        <v>106</v>
      </c>
      <c r="B468" s="714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15" t="s">
        <v>245</v>
      </c>
      <c r="B469" s="716"/>
      <c r="C469" s="349">
        <v>4049.32</v>
      </c>
      <c r="D469" s="349">
        <v>2262.27</v>
      </c>
      <c r="E469" s="350"/>
      <c r="F469" s="350"/>
      <c r="G469" s="350"/>
      <c r="H469" s="350"/>
      <c r="I469" s="350"/>
    </row>
    <row r="470" spans="1:9">
      <c r="A470" s="717" t="s">
        <v>246</v>
      </c>
      <c r="B470" s="718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17" t="s">
        <v>247</v>
      </c>
      <c r="B471" s="718"/>
      <c r="C471" s="351">
        <v>5633.64</v>
      </c>
      <c r="D471" s="351">
        <v>0</v>
      </c>
      <c r="E471" s="353"/>
      <c r="F471" s="353"/>
      <c r="G471" s="353"/>
      <c r="H471" s="353"/>
      <c r="I471" s="353"/>
    </row>
    <row r="472" spans="1:9">
      <c r="A472" s="719" t="s">
        <v>248</v>
      </c>
      <c r="B472" s="720"/>
      <c r="C472" s="354">
        <f>C473+C476+C477+C478+C479</f>
        <v>197.24</v>
      </c>
      <c r="D472" s="354">
        <f>D473+D476+D477+D478+D479</f>
        <v>272.39999999999998</v>
      </c>
    </row>
    <row r="473" spans="1:9">
      <c r="A473" s="614" t="s">
        <v>249</v>
      </c>
      <c r="B473" s="615"/>
      <c r="C473" s="355"/>
      <c r="D473" s="355"/>
    </row>
    <row r="474" spans="1:9">
      <c r="A474" s="709" t="s">
        <v>250</v>
      </c>
      <c r="B474" s="710"/>
      <c r="C474" s="356"/>
      <c r="D474" s="356"/>
    </row>
    <row r="475" spans="1:9" ht="25.5" customHeight="1">
      <c r="A475" s="709" t="s">
        <v>251</v>
      </c>
      <c r="B475" s="710"/>
      <c r="C475" s="356"/>
      <c r="D475" s="356"/>
    </row>
    <row r="476" spans="1:9">
      <c r="A476" s="711" t="s">
        <v>252</v>
      </c>
      <c r="B476" s="712"/>
      <c r="C476" s="214">
        <v>0</v>
      </c>
      <c r="D476" s="214">
        <v>0</v>
      </c>
    </row>
    <row r="477" spans="1:9">
      <c r="A477" s="711" t="s">
        <v>253</v>
      </c>
      <c r="B477" s="712"/>
      <c r="C477" s="214">
        <v>0</v>
      </c>
      <c r="D477" s="214">
        <v>0</v>
      </c>
    </row>
    <row r="478" spans="1:9">
      <c r="A478" s="711" t="s">
        <v>254</v>
      </c>
      <c r="B478" s="712"/>
      <c r="C478" s="214">
        <v>0</v>
      </c>
      <c r="D478" s="214">
        <v>0</v>
      </c>
    </row>
    <row r="479" spans="1:9">
      <c r="A479" s="711" t="s">
        <v>17</v>
      </c>
      <c r="B479" s="712"/>
      <c r="C479" s="214">
        <v>197.24</v>
      </c>
      <c r="D479" s="214">
        <f>168.51+103.89</f>
        <v>272.39999999999998</v>
      </c>
    </row>
    <row r="480" spans="1:9" ht="24.75" customHeight="1" thickBot="1">
      <c r="A480" s="699" t="s">
        <v>255</v>
      </c>
      <c r="B480" s="700"/>
      <c r="C480" s="351"/>
      <c r="D480" s="351"/>
    </row>
    <row r="481" spans="1:4" ht="16.5" thickBot="1">
      <c r="A481" s="701" t="s">
        <v>102</v>
      </c>
      <c r="B481" s="702"/>
      <c r="C481" s="218">
        <f>SUM(C469+C470+C471+C472+C480)</f>
        <v>9880.2000000000007</v>
      </c>
      <c r="D481" s="218">
        <f>SUM(D469+D470+D471+D472+D480)</f>
        <v>2534.67</v>
      </c>
    </row>
    <row r="484" spans="1:4" ht="14.25">
      <c r="A484" s="346" t="s">
        <v>430</v>
      </c>
      <c r="B484" s="346"/>
      <c r="C484" s="346"/>
      <c r="D484" s="346"/>
    </row>
    <row r="485" spans="1:4" ht="14.25" thickBot="1">
      <c r="A485" s="247"/>
      <c r="B485" s="247"/>
      <c r="C485" s="247"/>
      <c r="D485" s="247"/>
    </row>
    <row r="486" spans="1:4" ht="14.25" thickBot="1">
      <c r="A486" s="357" t="s">
        <v>256</v>
      </c>
      <c r="B486" s="358"/>
      <c r="C486" s="358"/>
      <c r="D486" s="359"/>
    </row>
    <row r="487" spans="1:4" ht="14.25" thickBot="1">
      <c r="A487" s="703" t="s">
        <v>55</v>
      </c>
      <c r="B487" s="704"/>
      <c r="C487" s="705" t="s">
        <v>257</v>
      </c>
      <c r="D487" s="706"/>
    </row>
    <row r="488" spans="1:4" ht="14.25" thickBot="1">
      <c r="A488" s="360"/>
      <c r="B488" s="361"/>
      <c r="C488" s="361"/>
      <c r="D488" s="362"/>
    </row>
    <row r="492" spans="1:4" ht="14.25" customHeight="1"/>
    <row r="499" spans="1:4" ht="13.5" customHeight="1"/>
    <row r="501" spans="1:4" ht="14.25" customHeight="1">
      <c r="A501" s="707" t="s">
        <v>258</v>
      </c>
      <c r="B501" s="707"/>
      <c r="C501" s="707"/>
      <c r="D501" s="707"/>
    </row>
    <row r="502" spans="1:4" ht="15" customHeight="1">
      <c r="A502" s="708" t="s">
        <v>259</v>
      </c>
      <c r="B502" s="708"/>
      <c r="C502" s="708"/>
    </row>
    <row r="503" spans="1:4" ht="14.25" thickBot="1">
      <c r="A503" s="363"/>
      <c r="B503" s="364"/>
      <c r="C503" s="364"/>
    </row>
    <row r="504" spans="1:4" ht="16.5" thickBot="1">
      <c r="A504" s="687" t="s">
        <v>54</v>
      </c>
      <c r="B504" s="688"/>
      <c r="C504" s="234" t="s">
        <v>260</v>
      </c>
      <c r="D504" s="234" t="s">
        <v>261</v>
      </c>
    </row>
    <row r="505" spans="1:4">
      <c r="A505" s="689" t="s">
        <v>262</v>
      </c>
      <c r="B505" s="690"/>
      <c r="C505" s="365"/>
      <c r="D505" s="366"/>
    </row>
    <row r="506" spans="1:4">
      <c r="A506" s="691" t="s">
        <v>263</v>
      </c>
      <c r="B506" s="692"/>
      <c r="C506" s="367"/>
      <c r="D506" s="368"/>
    </row>
    <row r="507" spans="1:4">
      <c r="A507" s="693" t="s">
        <v>264</v>
      </c>
      <c r="B507" s="694"/>
      <c r="C507" s="369"/>
      <c r="D507" s="370"/>
    </row>
    <row r="508" spans="1:4">
      <c r="A508" s="695" t="s">
        <v>265</v>
      </c>
      <c r="B508" s="696"/>
      <c r="C508" s="367"/>
      <c r="D508" s="368"/>
    </row>
    <row r="509" spans="1:4" ht="14.25" thickBot="1">
      <c r="A509" s="697" t="s">
        <v>266</v>
      </c>
      <c r="B509" s="698"/>
      <c r="C509" s="371"/>
      <c r="D509" s="372"/>
    </row>
    <row r="534" spans="1:3" ht="14.25">
      <c r="A534" s="373" t="s">
        <v>267</v>
      </c>
      <c r="B534" s="373"/>
      <c r="C534" s="373"/>
    </row>
    <row r="535" spans="1:3" ht="14.25" thickBot="1">
      <c r="A535" s="374"/>
      <c r="B535" s="187"/>
      <c r="C535" s="187"/>
    </row>
    <row r="536" spans="1:3" ht="26.25" thickBot="1">
      <c r="A536" s="375"/>
      <c r="B536" s="376" t="s">
        <v>268</v>
      </c>
      <c r="C536" s="210" t="s">
        <v>269</v>
      </c>
    </row>
    <row r="537" spans="1:3" ht="14.25" thickBot="1">
      <c r="A537" s="377" t="s">
        <v>270</v>
      </c>
      <c r="B537" s="378">
        <f>B538+B543</f>
        <v>0</v>
      </c>
      <c r="C537" s="378">
        <f>C538+C543</f>
        <v>0</v>
      </c>
    </row>
    <row r="538" spans="1:3">
      <c r="A538" s="379" t="s">
        <v>271</v>
      </c>
      <c r="B538" s="380">
        <f>SUM(B540:B542)</f>
        <v>0</v>
      </c>
      <c r="C538" s="380">
        <f>SUM(C540:C542)</f>
        <v>0</v>
      </c>
    </row>
    <row r="539" spans="1:3">
      <c r="A539" s="381" t="s">
        <v>58</v>
      </c>
      <c r="B539" s="382"/>
      <c r="C539" s="383"/>
    </row>
    <row r="540" spans="1:3" ht="38.25">
      <c r="A540" s="339" t="s">
        <v>272</v>
      </c>
      <c r="B540" s="382"/>
      <c r="C540" s="383">
        <v>0</v>
      </c>
    </row>
    <row r="541" spans="1:3">
      <c r="A541" s="381"/>
      <c r="B541" s="382"/>
      <c r="C541" s="383"/>
    </row>
    <row r="542" spans="1:3" ht="14.25" thickBot="1">
      <c r="A542" s="384"/>
      <c r="B542" s="385"/>
      <c r="C542" s="386"/>
    </row>
    <row r="543" spans="1:3">
      <c r="A543" s="379" t="s">
        <v>273</v>
      </c>
      <c r="B543" s="380">
        <f>SUM(B545:B547)</f>
        <v>0</v>
      </c>
      <c r="C543" s="380">
        <f>SUM(C545:C547)</f>
        <v>0</v>
      </c>
    </row>
    <row r="544" spans="1:3">
      <c r="A544" s="381" t="s">
        <v>58</v>
      </c>
      <c r="B544" s="387"/>
      <c r="C544" s="388"/>
    </row>
    <row r="545" spans="1:3">
      <c r="A545" s="389"/>
      <c r="B545" s="387"/>
      <c r="C545" s="388"/>
    </row>
    <row r="546" spans="1:3">
      <c r="A546" s="389"/>
      <c r="B546" s="382"/>
      <c r="C546" s="383"/>
    </row>
    <row r="547" spans="1:3" ht="14.25" thickBot="1">
      <c r="A547" s="390"/>
      <c r="B547" s="385"/>
      <c r="C547" s="386"/>
    </row>
    <row r="548" spans="1:3" ht="14.25" thickBot="1">
      <c r="A548" s="377" t="s">
        <v>274</v>
      </c>
      <c r="B548" s="378">
        <f>B549+B554</f>
        <v>0</v>
      </c>
      <c r="C548" s="378">
        <f>C549+C554</f>
        <v>20878.12</v>
      </c>
    </row>
    <row r="549" spans="1:3">
      <c r="A549" s="391" t="s">
        <v>271</v>
      </c>
      <c r="B549" s="387">
        <f>SUM(B551:B553)</f>
        <v>0</v>
      </c>
      <c r="C549" s="387">
        <f>SUM(C551:C553)</f>
        <v>20878.12</v>
      </c>
    </row>
    <row r="550" spans="1:3">
      <c r="A550" s="389" t="s">
        <v>58</v>
      </c>
      <c r="B550" s="382"/>
      <c r="C550" s="383"/>
    </row>
    <row r="551" spans="1:3" ht="51">
      <c r="A551" s="392" t="s">
        <v>275</v>
      </c>
      <c r="B551" s="382"/>
      <c r="C551" s="383">
        <v>3763.5</v>
      </c>
    </row>
    <row r="552" spans="1:3" ht="63.75">
      <c r="A552" s="392" t="s">
        <v>276</v>
      </c>
      <c r="B552" s="382"/>
      <c r="C552" s="383">
        <v>17114.62</v>
      </c>
    </row>
    <row r="553" spans="1:3" ht="14.25" thickBot="1">
      <c r="A553" s="390"/>
      <c r="B553" s="385"/>
      <c r="C553" s="386"/>
    </row>
    <row r="554" spans="1:3">
      <c r="A554" s="393" t="s">
        <v>273</v>
      </c>
      <c r="B554" s="394">
        <f>SUM(B556:B558)</f>
        <v>0</v>
      </c>
      <c r="C554" s="394">
        <f>SUM(C556:C558)</f>
        <v>0</v>
      </c>
    </row>
    <row r="555" spans="1:3">
      <c r="A555" s="389" t="s">
        <v>58</v>
      </c>
      <c r="B555" s="382"/>
      <c r="C555" s="382"/>
    </row>
    <row r="556" spans="1:3">
      <c r="A556" s="395"/>
      <c r="B556" s="382"/>
      <c r="C556" s="382"/>
    </row>
    <row r="557" spans="1:3">
      <c r="A557" s="395"/>
      <c r="B557" s="382"/>
      <c r="C557" s="382"/>
    </row>
    <row r="558" spans="1:3" ht="15.75" thickBot="1">
      <c r="A558" s="396"/>
      <c r="B558" s="397"/>
      <c r="C558" s="397"/>
    </row>
    <row r="559" spans="1:3" ht="14.25">
      <c r="A559" s="373"/>
      <c r="B559" s="373"/>
      <c r="C559" s="373"/>
    </row>
    <row r="560" spans="1:3" ht="14.25">
      <c r="A560" s="373"/>
      <c r="B560" s="373"/>
      <c r="C560" s="373"/>
    </row>
    <row r="561" spans="1:9" ht="43.5" customHeight="1">
      <c r="A561" s="491" t="s">
        <v>277</v>
      </c>
      <c r="B561" s="491"/>
      <c r="C561" s="491"/>
      <c r="D561" s="491"/>
      <c r="E561" s="675"/>
      <c r="F561" s="675"/>
      <c r="G561" s="675"/>
      <c r="H561" s="675"/>
      <c r="I561" s="675"/>
    </row>
    <row r="562" spans="1:9" ht="15" thickBot="1">
      <c r="A562" s="398"/>
      <c r="B562" s="398"/>
      <c r="C562" s="398"/>
      <c r="D562" s="398"/>
      <c r="E562" s="12"/>
      <c r="F562" s="12"/>
      <c r="G562" s="12"/>
      <c r="H562" s="12"/>
      <c r="I562" s="12"/>
    </row>
    <row r="563" spans="1:9" ht="55.5" customHeight="1" thickBot="1">
      <c r="A563" s="676" t="s">
        <v>278</v>
      </c>
      <c r="B563" s="677"/>
      <c r="C563" s="678"/>
      <c r="D563" s="679"/>
    </row>
    <row r="564" spans="1:9" ht="24.75" customHeight="1" thickBot="1">
      <c r="A564" s="497" t="s">
        <v>55</v>
      </c>
      <c r="B564" s="680"/>
      <c r="C564" s="681" t="s">
        <v>56</v>
      </c>
      <c r="D564" s="682"/>
    </row>
    <row r="565" spans="1:9" ht="20.25" customHeight="1" thickBot="1">
      <c r="A565" s="683"/>
      <c r="B565" s="684"/>
      <c r="C565" s="685"/>
      <c r="D565" s="686"/>
    </row>
    <row r="566" spans="1:9" ht="20.25" customHeight="1">
      <c r="A566" s="399"/>
      <c r="B566" s="399"/>
      <c r="C566" s="399"/>
      <c r="D566" s="399"/>
    </row>
    <row r="567" spans="1:9" ht="14.25">
      <c r="A567" s="373" t="s">
        <v>279</v>
      </c>
      <c r="B567" s="373"/>
      <c r="C567" s="373"/>
    </row>
    <row r="568" spans="1:9" ht="14.25">
      <c r="A568" s="534" t="s">
        <v>280</v>
      </c>
      <c r="B568" s="534"/>
      <c r="C568" s="534"/>
    </row>
    <row r="569" spans="1:9" ht="15" thickBot="1">
      <c r="A569" s="373"/>
      <c r="B569" s="373"/>
      <c r="C569" s="373"/>
    </row>
    <row r="570" spans="1:9" ht="24.75" thickBot="1">
      <c r="A570" s="672" t="s">
        <v>281</v>
      </c>
      <c r="B570" s="673"/>
      <c r="C570" s="673"/>
      <c r="D570" s="674"/>
      <c r="E570" s="400" t="s">
        <v>268</v>
      </c>
      <c r="F570" s="401" t="s">
        <v>269</v>
      </c>
      <c r="G570" s="402"/>
    </row>
    <row r="571" spans="1:9" ht="14.25" customHeight="1" thickBot="1">
      <c r="A571" s="669" t="s">
        <v>282</v>
      </c>
      <c r="B571" s="670"/>
      <c r="C571" s="670"/>
      <c r="D571" s="671"/>
      <c r="E571" s="403">
        <f>SUM(E572:E579)</f>
        <v>76015.490000000005</v>
      </c>
      <c r="F571" s="403">
        <f>SUM(F572:F579)</f>
        <v>43778.55</v>
      </c>
      <c r="G571" s="404"/>
    </row>
    <row r="572" spans="1:9">
      <c r="A572" s="660" t="s">
        <v>283</v>
      </c>
      <c r="B572" s="661"/>
      <c r="C572" s="661"/>
      <c r="D572" s="662"/>
      <c r="E572" s="405">
        <v>76015.490000000005</v>
      </c>
      <c r="F572" s="406">
        <v>43778.55</v>
      </c>
      <c r="G572" s="164"/>
    </row>
    <row r="573" spans="1:9">
      <c r="A573" s="648" t="s">
        <v>284</v>
      </c>
      <c r="B573" s="649"/>
      <c r="C573" s="649"/>
      <c r="D573" s="650"/>
      <c r="E573" s="407"/>
      <c r="F573" s="408"/>
      <c r="G573" s="164"/>
    </row>
    <row r="574" spans="1:9">
      <c r="A574" s="648" t="s">
        <v>285</v>
      </c>
      <c r="B574" s="649"/>
      <c r="C574" s="649"/>
      <c r="D574" s="650"/>
      <c r="E574" s="407"/>
      <c r="F574" s="408"/>
      <c r="G574" s="164"/>
    </row>
    <row r="575" spans="1:9">
      <c r="A575" s="663" t="s">
        <v>286</v>
      </c>
      <c r="B575" s="664"/>
      <c r="C575" s="664"/>
      <c r="D575" s="665"/>
      <c r="E575" s="407"/>
      <c r="F575" s="408"/>
      <c r="G575" s="164"/>
    </row>
    <row r="576" spans="1:9">
      <c r="A576" s="648" t="s">
        <v>287</v>
      </c>
      <c r="B576" s="649"/>
      <c r="C576" s="649"/>
      <c r="D576" s="650"/>
      <c r="E576" s="407"/>
      <c r="F576" s="408"/>
      <c r="G576" s="164"/>
    </row>
    <row r="577" spans="1:7">
      <c r="A577" s="651" t="s">
        <v>288</v>
      </c>
      <c r="B577" s="652"/>
      <c r="C577" s="652"/>
      <c r="D577" s="653"/>
      <c r="E577" s="407"/>
      <c r="F577" s="408"/>
      <c r="G577" s="164"/>
    </row>
    <row r="578" spans="1:7">
      <c r="A578" s="651" t="s">
        <v>289</v>
      </c>
      <c r="B578" s="652"/>
      <c r="C578" s="652"/>
      <c r="D578" s="653"/>
      <c r="E578" s="407"/>
      <c r="F578" s="408"/>
      <c r="G578" s="164"/>
    </row>
    <row r="579" spans="1:7" ht="14.25" thickBot="1">
      <c r="A579" s="666" t="s">
        <v>290</v>
      </c>
      <c r="B579" s="667"/>
      <c r="C579" s="667"/>
      <c r="D579" s="668"/>
      <c r="E579" s="409"/>
      <c r="F579" s="410"/>
      <c r="G579" s="164"/>
    </row>
    <row r="580" spans="1:7" ht="14.25" thickBot="1">
      <c r="A580" s="669" t="s">
        <v>291</v>
      </c>
      <c r="B580" s="670"/>
      <c r="C580" s="670"/>
      <c r="D580" s="671"/>
      <c r="E580" s="411">
        <v>-357.85</v>
      </c>
      <c r="F580" s="412">
        <v>2376.4</v>
      </c>
      <c r="G580" s="413"/>
    </row>
    <row r="581" spans="1:7" ht="14.25" thickBot="1">
      <c r="A581" s="654" t="s">
        <v>292</v>
      </c>
      <c r="B581" s="655"/>
      <c r="C581" s="655"/>
      <c r="D581" s="656"/>
      <c r="E581" s="414"/>
      <c r="F581" s="415"/>
      <c r="G581" s="413"/>
    </row>
    <row r="582" spans="1:7" ht="14.25" thickBot="1">
      <c r="A582" s="654" t="s">
        <v>293</v>
      </c>
      <c r="B582" s="655"/>
      <c r="C582" s="655"/>
      <c r="D582" s="656"/>
      <c r="E582" s="411"/>
      <c r="F582" s="412"/>
      <c r="G582" s="413"/>
    </row>
    <row r="583" spans="1:7" ht="14.25" thickBot="1">
      <c r="A583" s="657" t="s">
        <v>294</v>
      </c>
      <c r="B583" s="658"/>
      <c r="C583" s="658"/>
      <c r="D583" s="659"/>
      <c r="E583" s="411"/>
      <c r="F583" s="412"/>
      <c r="G583" s="413"/>
    </row>
    <row r="584" spans="1:7" ht="14.25" thickBot="1">
      <c r="A584" s="657" t="s">
        <v>295</v>
      </c>
      <c r="B584" s="658"/>
      <c r="C584" s="658"/>
      <c r="D584" s="659"/>
      <c r="E584" s="403">
        <f>E585+E593+E596+E599</f>
        <v>9</v>
      </c>
      <c r="F584" s="403">
        <f>SUM(F585+F593+F596+F599)</f>
        <v>0</v>
      </c>
      <c r="G584" s="404"/>
    </row>
    <row r="585" spans="1:7">
      <c r="A585" s="660" t="s">
        <v>296</v>
      </c>
      <c r="B585" s="661"/>
      <c r="C585" s="661"/>
      <c r="D585" s="662"/>
      <c r="E585" s="416">
        <f>SUM(E586:E592)</f>
        <v>0</v>
      </c>
      <c r="F585" s="416">
        <f>SUM(F586:F592)</f>
        <v>0</v>
      </c>
      <c r="G585" s="417"/>
    </row>
    <row r="586" spans="1:7">
      <c r="A586" s="645" t="s">
        <v>297</v>
      </c>
      <c r="B586" s="646"/>
      <c r="C586" s="646"/>
      <c r="D586" s="647"/>
      <c r="E586" s="418"/>
      <c r="F586" s="419"/>
      <c r="G586" s="420"/>
    </row>
    <row r="587" spans="1:7">
      <c r="A587" s="645" t="s">
        <v>298</v>
      </c>
      <c r="B587" s="646"/>
      <c r="C587" s="646"/>
      <c r="D587" s="647"/>
      <c r="E587" s="418"/>
      <c r="F587" s="419"/>
      <c r="G587" s="420"/>
    </row>
    <row r="588" spans="1:7">
      <c r="A588" s="645" t="s">
        <v>299</v>
      </c>
      <c r="B588" s="646"/>
      <c r="C588" s="646"/>
      <c r="D588" s="647"/>
      <c r="E588" s="418"/>
      <c r="F588" s="419"/>
      <c r="G588" s="420"/>
    </row>
    <row r="589" spans="1:7">
      <c r="A589" s="645" t="s">
        <v>300</v>
      </c>
      <c r="B589" s="646"/>
      <c r="C589" s="646"/>
      <c r="D589" s="647"/>
      <c r="E589" s="418"/>
      <c r="F589" s="419"/>
      <c r="G589" s="420"/>
    </row>
    <row r="590" spans="1:7">
      <c r="A590" s="645" t="s">
        <v>301</v>
      </c>
      <c r="B590" s="646"/>
      <c r="C590" s="646"/>
      <c r="D590" s="647"/>
      <c r="E590" s="418"/>
      <c r="F590" s="419"/>
      <c r="G590" s="420"/>
    </row>
    <row r="591" spans="1:7">
      <c r="A591" s="645" t="s">
        <v>302</v>
      </c>
      <c r="B591" s="646"/>
      <c r="C591" s="646"/>
      <c r="D591" s="647"/>
      <c r="E591" s="418"/>
      <c r="F591" s="419"/>
      <c r="G591" s="420"/>
    </row>
    <row r="592" spans="1:7">
      <c r="A592" s="645" t="s">
        <v>303</v>
      </c>
      <c r="B592" s="646"/>
      <c r="C592" s="646"/>
      <c r="D592" s="647"/>
      <c r="E592" s="418"/>
      <c r="F592" s="419"/>
      <c r="G592" s="420"/>
    </row>
    <row r="593" spans="1:7">
      <c r="A593" s="651" t="s">
        <v>304</v>
      </c>
      <c r="B593" s="652"/>
      <c r="C593" s="652"/>
      <c r="D593" s="653"/>
      <c r="E593" s="421">
        <f>SUM(E594:E595)</f>
        <v>0</v>
      </c>
      <c r="F593" s="421">
        <f>SUM(F594:F595)</f>
        <v>0</v>
      </c>
      <c r="G593" s="417"/>
    </row>
    <row r="594" spans="1:7">
      <c r="A594" s="645" t="s">
        <v>305</v>
      </c>
      <c r="B594" s="646"/>
      <c r="C594" s="646"/>
      <c r="D594" s="647"/>
      <c r="E594" s="418"/>
      <c r="F594" s="419"/>
      <c r="G594" s="420"/>
    </row>
    <row r="595" spans="1:7">
      <c r="A595" s="645" t="s">
        <v>306</v>
      </c>
      <c r="B595" s="646"/>
      <c r="C595" s="646"/>
      <c r="D595" s="647"/>
      <c r="E595" s="418"/>
      <c r="F595" s="419"/>
      <c r="G595" s="420"/>
    </row>
    <row r="596" spans="1:7">
      <c r="A596" s="648" t="s">
        <v>307</v>
      </c>
      <c r="B596" s="649"/>
      <c r="C596" s="649"/>
      <c r="D596" s="650"/>
      <c r="E596" s="421">
        <f>SUM(E597:E598)</f>
        <v>0</v>
      </c>
      <c r="F596" s="421">
        <f>SUM(F597:F598)</f>
        <v>0</v>
      </c>
      <c r="G596" s="417"/>
    </row>
    <row r="597" spans="1:7">
      <c r="A597" s="645" t="s">
        <v>308</v>
      </c>
      <c r="B597" s="646"/>
      <c r="C597" s="646"/>
      <c r="D597" s="647"/>
      <c r="E597" s="418"/>
      <c r="F597" s="419"/>
      <c r="G597" s="420"/>
    </row>
    <row r="598" spans="1:7">
      <c r="A598" s="645" t="s">
        <v>309</v>
      </c>
      <c r="B598" s="646"/>
      <c r="C598" s="646"/>
      <c r="D598" s="647"/>
      <c r="E598" s="418"/>
      <c r="F598" s="419"/>
      <c r="G598" s="420"/>
    </row>
    <row r="599" spans="1:7">
      <c r="A599" s="648" t="s">
        <v>310</v>
      </c>
      <c r="B599" s="649"/>
      <c r="C599" s="649"/>
      <c r="D599" s="650"/>
      <c r="E599" s="421">
        <f>SUM(E600:E613)</f>
        <v>9</v>
      </c>
      <c r="F599" s="421">
        <f>SUM(F600:F613)</f>
        <v>0</v>
      </c>
      <c r="G599" s="417"/>
    </row>
    <row r="600" spans="1:7">
      <c r="A600" s="645" t="s">
        <v>311</v>
      </c>
      <c r="B600" s="646"/>
      <c r="C600" s="646"/>
      <c r="D600" s="647"/>
      <c r="E600" s="407"/>
      <c r="F600" s="408"/>
      <c r="G600" s="164"/>
    </row>
    <row r="601" spans="1:7">
      <c r="A601" s="645" t="s">
        <v>312</v>
      </c>
      <c r="B601" s="646"/>
      <c r="C601" s="646"/>
      <c r="D601" s="647"/>
      <c r="E601" s="407"/>
      <c r="F601" s="408"/>
      <c r="G601" s="164"/>
    </row>
    <row r="602" spans="1:7">
      <c r="A602" s="645" t="s">
        <v>313</v>
      </c>
      <c r="B602" s="646"/>
      <c r="C602" s="646"/>
      <c r="D602" s="647"/>
      <c r="E602" s="422"/>
      <c r="F602" s="423"/>
      <c r="G602" s="164"/>
    </row>
    <row r="603" spans="1:7">
      <c r="A603" s="645" t="s">
        <v>314</v>
      </c>
      <c r="B603" s="646"/>
      <c r="C603" s="646"/>
      <c r="D603" s="647"/>
      <c r="E603" s="407"/>
      <c r="F603" s="408"/>
      <c r="G603" s="164"/>
    </row>
    <row r="604" spans="1:7">
      <c r="A604" s="645" t="s">
        <v>315</v>
      </c>
      <c r="B604" s="646"/>
      <c r="C604" s="646"/>
      <c r="D604" s="647"/>
      <c r="E604" s="407"/>
      <c r="F604" s="408"/>
      <c r="G604" s="164"/>
    </row>
    <row r="605" spans="1:7">
      <c r="A605" s="645" t="s">
        <v>316</v>
      </c>
      <c r="B605" s="646"/>
      <c r="C605" s="646"/>
      <c r="D605" s="647"/>
      <c r="E605" s="407"/>
      <c r="F605" s="408"/>
      <c r="G605" s="164"/>
    </row>
    <row r="606" spans="1:7">
      <c r="A606" s="645" t="s">
        <v>317</v>
      </c>
      <c r="B606" s="646"/>
      <c r="C606" s="646"/>
      <c r="D606" s="647"/>
      <c r="E606" s="407"/>
      <c r="F606" s="408"/>
      <c r="G606" s="164"/>
    </row>
    <row r="607" spans="1:7">
      <c r="A607" s="645" t="s">
        <v>318</v>
      </c>
      <c r="B607" s="646"/>
      <c r="C607" s="646"/>
      <c r="D607" s="647"/>
      <c r="E607" s="407"/>
      <c r="F607" s="408"/>
      <c r="G607" s="164"/>
    </row>
    <row r="608" spans="1:7">
      <c r="A608" s="645" t="s">
        <v>319</v>
      </c>
      <c r="B608" s="646"/>
      <c r="C608" s="646"/>
      <c r="D608" s="647"/>
      <c r="E608" s="407"/>
      <c r="F608" s="408"/>
      <c r="G608" s="164"/>
    </row>
    <row r="609" spans="1:7">
      <c r="A609" s="626" t="s">
        <v>320</v>
      </c>
      <c r="B609" s="627"/>
      <c r="C609" s="627"/>
      <c r="D609" s="628"/>
      <c r="E609" s="407"/>
      <c r="F609" s="408"/>
      <c r="G609" s="164"/>
    </row>
    <row r="610" spans="1:7">
      <c r="A610" s="626" t="s">
        <v>321</v>
      </c>
      <c r="B610" s="627"/>
      <c r="C610" s="627"/>
      <c r="D610" s="628"/>
      <c r="E610" s="407"/>
      <c r="F610" s="408"/>
      <c r="G610" s="164"/>
    </row>
    <row r="611" spans="1:7">
      <c r="A611" s="626" t="s">
        <v>322</v>
      </c>
      <c r="B611" s="627"/>
      <c r="C611" s="627"/>
      <c r="D611" s="628"/>
      <c r="E611" s="407"/>
      <c r="F611" s="408"/>
      <c r="G611" s="164"/>
    </row>
    <row r="612" spans="1:7">
      <c r="A612" s="629" t="s">
        <v>323</v>
      </c>
      <c r="B612" s="630"/>
      <c r="C612" s="630"/>
      <c r="D612" s="631"/>
      <c r="E612" s="407"/>
      <c r="F612" s="408"/>
      <c r="G612" s="164"/>
    </row>
    <row r="613" spans="1:7" ht="14.25" thickBot="1">
      <c r="A613" s="632" t="s">
        <v>324</v>
      </c>
      <c r="B613" s="633"/>
      <c r="C613" s="633"/>
      <c r="D613" s="634"/>
      <c r="E613" s="407">
        <v>9</v>
      </c>
      <c r="F613" s="408"/>
      <c r="G613" s="164"/>
    </row>
    <row r="614" spans="1:7" ht="14.25" thickBot="1">
      <c r="A614" s="635" t="s">
        <v>325</v>
      </c>
      <c r="B614" s="636"/>
      <c r="C614" s="636"/>
      <c r="D614" s="637"/>
      <c r="E614" s="424">
        <f>SUM(E571+E580+E581+E582+E583+E584)</f>
        <v>75666.64</v>
      </c>
      <c r="F614" s="424">
        <f>SUM(F571+F580+F581+F582+F583+F584)</f>
        <v>46154.950000000004</v>
      </c>
      <c r="G614" s="404"/>
    </row>
    <row r="615" spans="1:7">
      <c r="A615" s="425"/>
      <c r="B615" s="425"/>
      <c r="C615" s="425"/>
      <c r="D615" s="425"/>
      <c r="E615" s="426"/>
      <c r="F615" s="426"/>
      <c r="G615" s="404"/>
    </row>
    <row r="616" spans="1:7">
      <c r="A616" s="583" t="s">
        <v>326</v>
      </c>
      <c r="B616" s="584"/>
      <c r="C616" s="584"/>
      <c r="D616" s="584"/>
    </row>
    <row r="617" spans="1:7" ht="15.75" thickBot="1">
      <c r="A617" s="373"/>
      <c r="B617" s="373"/>
      <c r="C617" s="208"/>
    </row>
    <row r="618" spans="1:7" ht="15.75">
      <c r="A618" s="638" t="s">
        <v>327</v>
      </c>
      <c r="B618" s="639"/>
      <c r="C618" s="640" t="s">
        <v>268</v>
      </c>
      <c r="D618" s="640" t="s">
        <v>269</v>
      </c>
    </row>
    <row r="619" spans="1:7" ht="15.75" thickBot="1">
      <c r="A619" s="643"/>
      <c r="B619" s="644"/>
      <c r="C619" s="641"/>
      <c r="D619" s="642"/>
    </row>
    <row r="620" spans="1:7">
      <c r="A620" s="620" t="s">
        <v>328</v>
      </c>
      <c r="B620" s="621"/>
      <c r="C620" s="387">
        <v>100790.42</v>
      </c>
      <c r="D620" s="388">
        <v>222734.7</v>
      </c>
    </row>
    <row r="621" spans="1:7">
      <c r="A621" s="622" t="s">
        <v>329</v>
      </c>
      <c r="B621" s="623"/>
      <c r="C621" s="382"/>
      <c r="D621" s="383"/>
    </row>
    <row r="622" spans="1:7">
      <c r="A622" s="624" t="s">
        <v>330</v>
      </c>
      <c r="B622" s="625"/>
      <c r="C622" s="382">
        <v>185952.79</v>
      </c>
      <c r="D622" s="383">
        <v>115509.13</v>
      </c>
    </row>
    <row r="623" spans="1:7">
      <c r="A623" s="616" t="s">
        <v>331</v>
      </c>
      <c r="B623" s="617"/>
      <c r="C623" s="382"/>
      <c r="D623" s="383"/>
    </row>
    <row r="624" spans="1:7">
      <c r="A624" s="612" t="s">
        <v>332</v>
      </c>
      <c r="B624" s="613"/>
      <c r="C624" s="382"/>
      <c r="D624" s="383"/>
    </row>
    <row r="625" spans="1:6">
      <c r="A625" s="612" t="s">
        <v>333</v>
      </c>
      <c r="B625" s="613"/>
      <c r="C625" s="382">
        <v>3178.66</v>
      </c>
      <c r="D625" s="383">
        <v>2998.8</v>
      </c>
    </row>
    <row r="626" spans="1:6">
      <c r="A626" s="612" t="s">
        <v>334</v>
      </c>
      <c r="B626" s="613"/>
      <c r="C626" s="382"/>
      <c r="D626" s="383"/>
    </row>
    <row r="627" spans="1:6" ht="21.75" customHeight="1">
      <c r="A627" s="614" t="s">
        <v>335</v>
      </c>
      <c r="B627" s="615"/>
      <c r="C627" s="382"/>
      <c r="D627" s="383"/>
    </row>
    <row r="628" spans="1:6">
      <c r="A628" s="616" t="s">
        <v>336</v>
      </c>
      <c r="B628" s="617"/>
      <c r="C628" s="427"/>
      <c r="D628" s="383"/>
    </row>
    <row r="629" spans="1:6" ht="14.25" thickBot="1">
      <c r="A629" s="618" t="s">
        <v>17</v>
      </c>
      <c r="B629" s="619"/>
      <c r="C629" s="428"/>
      <c r="D629" s="429"/>
    </row>
    <row r="630" spans="1:6" ht="16.5" thickBot="1">
      <c r="A630" s="531" t="s">
        <v>91</v>
      </c>
      <c r="B630" s="533"/>
      <c r="C630" s="430">
        <f>SUM(C620:C629)</f>
        <v>289921.87</v>
      </c>
      <c r="D630" s="430">
        <f>SUM(D620:D629)</f>
        <v>341242.63</v>
      </c>
    </row>
    <row r="634" spans="1:6" ht="14.25">
      <c r="A634" s="534" t="s">
        <v>337</v>
      </c>
      <c r="B634" s="534"/>
      <c r="C634" s="534"/>
    </row>
    <row r="635" spans="1:6" ht="15" thickBot="1">
      <c r="A635" s="373"/>
      <c r="B635" s="373"/>
      <c r="C635" s="373"/>
    </row>
    <row r="636" spans="1:6" ht="26.25" thickBot="1">
      <c r="A636" s="603" t="s">
        <v>338</v>
      </c>
      <c r="B636" s="604"/>
      <c r="C636" s="604"/>
      <c r="D636" s="605"/>
      <c r="E636" s="376" t="s">
        <v>268</v>
      </c>
      <c r="F636" s="210" t="s">
        <v>269</v>
      </c>
    </row>
    <row r="637" spans="1:6" ht="14.25" thickBot="1">
      <c r="A637" s="519" t="s">
        <v>339</v>
      </c>
      <c r="B637" s="520"/>
      <c r="C637" s="520"/>
      <c r="D637" s="521"/>
      <c r="E637" s="431">
        <f>E638+E639+E640</f>
        <v>0</v>
      </c>
      <c r="F637" s="431">
        <f>F638+F639+F640</f>
        <v>0</v>
      </c>
    </row>
    <row r="638" spans="1:6">
      <c r="A638" s="606" t="s">
        <v>340</v>
      </c>
      <c r="B638" s="607"/>
      <c r="C638" s="607"/>
      <c r="D638" s="608"/>
      <c r="E638" s="432"/>
      <c r="F638" s="433"/>
    </row>
    <row r="639" spans="1:6">
      <c r="A639" s="506" t="s">
        <v>341</v>
      </c>
      <c r="B639" s="507"/>
      <c r="C639" s="507"/>
      <c r="D639" s="508"/>
      <c r="E639" s="434"/>
      <c r="F639" s="435"/>
    </row>
    <row r="640" spans="1:6" ht="14.25" thickBot="1">
      <c r="A640" s="594" t="s">
        <v>342</v>
      </c>
      <c r="B640" s="595"/>
      <c r="C640" s="595"/>
      <c r="D640" s="596"/>
      <c r="E640" s="436"/>
      <c r="F640" s="437"/>
    </row>
    <row r="641" spans="1:6" ht="14.25" thickBot="1">
      <c r="A641" s="609" t="s">
        <v>343</v>
      </c>
      <c r="B641" s="610"/>
      <c r="C641" s="610"/>
      <c r="D641" s="611"/>
      <c r="E641" s="431">
        <v>0</v>
      </c>
      <c r="F641" s="438">
        <v>0</v>
      </c>
    </row>
    <row r="642" spans="1:6" ht="14.25" thickBot="1">
      <c r="A642" s="600" t="s">
        <v>344</v>
      </c>
      <c r="B642" s="601"/>
      <c r="C642" s="601"/>
      <c r="D642" s="602"/>
      <c r="E642" s="439">
        <f>SUM(E643:E652)</f>
        <v>26244.39</v>
      </c>
      <c r="F642" s="439">
        <f>SUM(F643:F652)</f>
        <v>2488.4299999999998</v>
      </c>
    </row>
    <row r="643" spans="1:6">
      <c r="A643" s="522" t="s">
        <v>345</v>
      </c>
      <c r="B643" s="523"/>
      <c r="C643" s="523"/>
      <c r="D643" s="524"/>
      <c r="E643" s="440"/>
      <c r="F643" s="440"/>
    </row>
    <row r="644" spans="1:6">
      <c r="A644" s="525" t="s">
        <v>346</v>
      </c>
      <c r="B644" s="526"/>
      <c r="C644" s="526"/>
      <c r="D644" s="527"/>
      <c r="E644" s="441"/>
      <c r="F644" s="441"/>
    </row>
    <row r="645" spans="1:6">
      <c r="A645" s="525" t="s">
        <v>347</v>
      </c>
      <c r="B645" s="526"/>
      <c r="C645" s="526"/>
      <c r="D645" s="527"/>
      <c r="E645" s="434"/>
      <c r="F645" s="434"/>
    </row>
    <row r="646" spans="1:6">
      <c r="A646" s="525" t="s">
        <v>348</v>
      </c>
      <c r="B646" s="526"/>
      <c r="C646" s="526"/>
      <c r="D646" s="527"/>
      <c r="E646" s="434"/>
      <c r="F646" s="435"/>
    </row>
    <row r="647" spans="1:6">
      <c r="A647" s="525" t="s">
        <v>349</v>
      </c>
      <c r="B647" s="526"/>
      <c r="C647" s="526"/>
      <c r="D647" s="527"/>
      <c r="E647" s="434"/>
      <c r="F647" s="435"/>
    </row>
    <row r="648" spans="1:6">
      <c r="A648" s="525" t="s">
        <v>350</v>
      </c>
      <c r="B648" s="526"/>
      <c r="C648" s="526"/>
      <c r="D648" s="527"/>
      <c r="E648" s="442"/>
      <c r="F648" s="443"/>
    </row>
    <row r="649" spans="1:6">
      <c r="A649" s="525" t="s">
        <v>351</v>
      </c>
      <c r="B649" s="526"/>
      <c r="C649" s="526"/>
      <c r="D649" s="527"/>
      <c r="E649" s="442"/>
      <c r="F649" s="443"/>
    </row>
    <row r="650" spans="1:6">
      <c r="A650" s="506" t="s">
        <v>352</v>
      </c>
      <c r="B650" s="507"/>
      <c r="C650" s="507"/>
      <c r="D650" s="508"/>
      <c r="E650" s="434"/>
      <c r="F650" s="435"/>
    </row>
    <row r="651" spans="1:6">
      <c r="A651" s="506" t="s">
        <v>353</v>
      </c>
      <c r="B651" s="507"/>
      <c r="C651" s="507"/>
      <c r="D651" s="508"/>
      <c r="E651" s="442"/>
      <c r="F651" s="443"/>
    </row>
    <row r="652" spans="1:6" ht="14.25" thickBot="1">
      <c r="A652" s="594" t="s">
        <v>354</v>
      </c>
      <c r="B652" s="595"/>
      <c r="C652" s="595"/>
      <c r="D652" s="596"/>
      <c r="E652" s="442">
        <v>26244.39</v>
      </c>
      <c r="F652" s="443">
        <v>2488.4299999999998</v>
      </c>
    </row>
    <row r="653" spans="1:6" ht="14.25" thickBot="1">
      <c r="A653" s="597" t="s">
        <v>91</v>
      </c>
      <c r="B653" s="598"/>
      <c r="C653" s="598"/>
      <c r="D653" s="599"/>
      <c r="E653" s="262">
        <f>SUM(E637+E641+E642)</f>
        <v>26244.39</v>
      </c>
      <c r="F653" s="262">
        <f>SUM(F637+F641+F642)</f>
        <v>2488.4299999999998</v>
      </c>
    </row>
    <row r="664" spans="1:6">
      <c r="A664" s="583" t="s">
        <v>355</v>
      </c>
      <c r="B664" s="584"/>
      <c r="C664" s="584"/>
      <c r="D664" s="584"/>
    </row>
    <row r="665" spans="1:6" ht="15.75" thickBot="1">
      <c r="A665" s="373"/>
      <c r="B665" s="373"/>
      <c r="C665" s="208"/>
      <c r="D665" s="208"/>
    </row>
    <row r="666" spans="1:6" ht="26.25" thickBot="1">
      <c r="A666" s="535" t="s">
        <v>356</v>
      </c>
      <c r="B666" s="536"/>
      <c r="C666" s="536"/>
      <c r="D666" s="537"/>
      <c r="E666" s="376" t="s">
        <v>268</v>
      </c>
      <c r="F666" s="210" t="s">
        <v>269</v>
      </c>
    </row>
    <row r="667" spans="1:6" ht="30.75" customHeight="1" thickBot="1">
      <c r="A667" s="585" t="s">
        <v>357</v>
      </c>
      <c r="B667" s="586"/>
      <c r="C667" s="586"/>
      <c r="D667" s="587"/>
      <c r="E667" s="444"/>
      <c r="F667" s="444"/>
    </row>
    <row r="668" spans="1:6" ht="14.25" thickBot="1">
      <c r="A668" s="519" t="s">
        <v>358</v>
      </c>
      <c r="B668" s="520"/>
      <c r="C668" s="520"/>
      <c r="D668" s="521"/>
      <c r="E668" s="378">
        <f>SUM(E669+E670+E675)</f>
        <v>420.26</v>
      </c>
      <c r="F668" s="378">
        <f>SUM(F669+F670+F675)</f>
        <v>962.22</v>
      </c>
    </row>
    <row r="669" spans="1:6">
      <c r="A669" s="588" t="s">
        <v>359</v>
      </c>
      <c r="B669" s="589"/>
      <c r="C669" s="589"/>
      <c r="D669" s="590"/>
      <c r="E669" s="290"/>
      <c r="F669" s="290"/>
    </row>
    <row r="670" spans="1:6">
      <c r="A670" s="591" t="s">
        <v>360</v>
      </c>
      <c r="B670" s="592"/>
      <c r="C670" s="592"/>
      <c r="D670" s="593"/>
      <c r="E670" s="445">
        <f>SUM(E672:E674)</f>
        <v>0</v>
      </c>
      <c r="F670" s="445">
        <f>SUM(F672:F674)</f>
        <v>764.98</v>
      </c>
    </row>
    <row r="671" spans="1:6">
      <c r="A671" s="565" t="s">
        <v>361</v>
      </c>
      <c r="B671" s="566"/>
      <c r="C671" s="566"/>
      <c r="D671" s="567"/>
      <c r="E671" s="446"/>
      <c r="F671" s="446"/>
    </row>
    <row r="672" spans="1:6">
      <c r="A672" s="565" t="s">
        <v>362</v>
      </c>
      <c r="B672" s="566"/>
      <c r="C672" s="566"/>
      <c r="D672" s="567"/>
      <c r="E672" s="446"/>
      <c r="F672" s="446"/>
    </row>
    <row r="673" spans="1:6">
      <c r="A673" s="565" t="s">
        <v>363</v>
      </c>
      <c r="B673" s="566"/>
      <c r="C673" s="566"/>
      <c r="D673" s="567"/>
      <c r="E673" s="382"/>
      <c r="F673" s="382">
        <f>678.96+86.02</f>
        <v>764.98</v>
      </c>
    </row>
    <row r="674" spans="1:6">
      <c r="A674" s="565" t="s">
        <v>364</v>
      </c>
      <c r="B674" s="566"/>
      <c r="C674" s="566"/>
      <c r="D674" s="567"/>
      <c r="E674" s="382"/>
      <c r="F674" s="382"/>
    </row>
    <row r="675" spans="1:6">
      <c r="A675" s="580" t="s">
        <v>365</v>
      </c>
      <c r="B675" s="581"/>
      <c r="C675" s="581"/>
      <c r="D675" s="582"/>
      <c r="E675" s="445">
        <f>SUM(E676:E680)</f>
        <v>420.26</v>
      </c>
      <c r="F675" s="445">
        <f>SUM(F676:F680)</f>
        <v>197.24</v>
      </c>
    </row>
    <row r="676" spans="1:6">
      <c r="A676" s="565" t="s">
        <v>366</v>
      </c>
      <c r="B676" s="566"/>
      <c r="C676" s="566"/>
      <c r="D676" s="567"/>
      <c r="E676" s="382"/>
      <c r="F676" s="382"/>
    </row>
    <row r="677" spans="1:6">
      <c r="A677" s="565" t="s">
        <v>367</v>
      </c>
      <c r="B677" s="566"/>
      <c r="C677" s="566"/>
      <c r="D677" s="567"/>
      <c r="E677" s="382"/>
      <c r="F677" s="382"/>
    </row>
    <row r="678" spans="1:6">
      <c r="A678" s="568" t="s">
        <v>368</v>
      </c>
      <c r="B678" s="569"/>
      <c r="C678" s="569"/>
      <c r="D678" s="570"/>
      <c r="E678" s="382"/>
      <c r="F678" s="382"/>
    </row>
    <row r="679" spans="1:6">
      <c r="A679" s="568" t="s">
        <v>369</v>
      </c>
      <c r="B679" s="569"/>
      <c r="C679" s="569"/>
      <c r="D679" s="570"/>
      <c r="E679" s="382"/>
      <c r="F679" s="382"/>
    </row>
    <row r="680" spans="1:6" ht="14.25" thickBot="1">
      <c r="A680" s="571" t="s">
        <v>370</v>
      </c>
      <c r="B680" s="572"/>
      <c r="C680" s="572"/>
      <c r="D680" s="573"/>
      <c r="E680" s="385">
        <v>420.26</v>
      </c>
      <c r="F680" s="385">
        <v>197.24</v>
      </c>
    </row>
    <row r="681" spans="1:6" ht="14.25" thickBot="1">
      <c r="A681" s="574" t="s">
        <v>371</v>
      </c>
      <c r="B681" s="575"/>
      <c r="C681" s="575"/>
      <c r="D681" s="576"/>
      <c r="E681" s="447">
        <f>SUM(E667+E668)</f>
        <v>420.26</v>
      </c>
      <c r="F681" s="447">
        <f>SUM(F667+F668)</f>
        <v>962.22</v>
      </c>
    </row>
    <row r="685" spans="1:6" ht="14.25">
      <c r="A685" s="34" t="s">
        <v>372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77"/>
      <c r="B687" s="578"/>
      <c r="C687" s="578"/>
      <c r="D687" s="579"/>
      <c r="E687" s="347" t="s">
        <v>268</v>
      </c>
      <c r="F687" s="448" t="s">
        <v>269</v>
      </c>
    </row>
    <row r="688" spans="1:6" ht="14.25" thickBot="1">
      <c r="A688" s="550" t="s">
        <v>373</v>
      </c>
      <c r="B688" s="551"/>
      <c r="C688" s="551"/>
      <c r="D688" s="552"/>
      <c r="E688" s="378">
        <f>SUM(E689:E690)</f>
        <v>0</v>
      </c>
      <c r="F688" s="378">
        <f>SUM(F689:F690)</f>
        <v>0</v>
      </c>
    </row>
    <row r="689" spans="1:6">
      <c r="A689" s="553" t="s">
        <v>374</v>
      </c>
      <c r="B689" s="554"/>
      <c r="C689" s="554"/>
      <c r="D689" s="555"/>
      <c r="E689" s="380"/>
      <c r="F689" s="449"/>
    </row>
    <row r="690" spans="1:6" ht="14.25" thickBot="1">
      <c r="A690" s="556" t="s">
        <v>375</v>
      </c>
      <c r="B690" s="557"/>
      <c r="C690" s="557"/>
      <c r="D690" s="558"/>
      <c r="E690" s="394"/>
      <c r="F690" s="450"/>
    </row>
    <row r="691" spans="1:6" ht="14.25" thickBot="1">
      <c r="A691" s="538" t="s">
        <v>376</v>
      </c>
      <c r="B691" s="539"/>
      <c r="C691" s="539"/>
      <c r="D691" s="540"/>
      <c r="E691" s="378">
        <f>SUM(E692:E693)</f>
        <v>659.52</v>
      </c>
      <c r="F691" s="378">
        <f>SUM(F692:F693)</f>
        <v>560.6</v>
      </c>
    </row>
    <row r="692" spans="1:6" ht="22.5" customHeight="1">
      <c r="A692" s="559" t="s">
        <v>377</v>
      </c>
      <c r="B692" s="560"/>
      <c r="C692" s="560"/>
      <c r="D692" s="561"/>
      <c r="E692" s="387">
        <v>626.11</v>
      </c>
      <c r="F692" s="388">
        <v>557.22</v>
      </c>
    </row>
    <row r="693" spans="1:6" ht="15.75" customHeight="1" thickBot="1">
      <c r="A693" s="562" t="s">
        <v>378</v>
      </c>
      <c r="B693" s="563"/>
      <c r="C693" s="563"/>
      <c r="D693" s="564"/>
      <c r="E693" s="428">
        <v>33.409999999999997</v>
      </c>
      <c r="F693" s="429">
        <v>3.38</v>
      </c>
    </row>
    <row r="694" spans="1:6" ht="14.25" thickBot="1">
      <c r="A694" s="538" t="s">
        <v>379</v>
      </c>
      <c r="B694" s="539"/>
      <c r="C694" s="539"/>
      <c r="D694" s="540"/>
      <c r="E694" s="378">
        <f>SUM(E695:E700)</f>
        <v>0</v>
      </c>
      <c r="F694" s="378">
        <f>SUM(F695:F700)</f>
        <v>0</v>
      </c>
    </row>
    <row r="695" spans="1:6">
      <c r="A695" s="541" t="s">
        <v>380</v>
      </c>
      <c r="B695" s="542"/>
      <c r="C695" s="542"/>
      <c r="D695" s="543"/>
      <c r="E695" s="387"/>
      <c r="F695" s="388"/>
    </row>
    <row r="696" spans="1:6">
      <c r="A696" s="544" t="s">
        <v>381</v>
      </c>
      <c r="B696" s="545"/>
      <c r="C696" s="545"/>
      <c r="D696" s="546"/>
      <c r="E696" s="387"/>
      <c r="F696" s="388"/>
    </row>
    <row r="697" spans="1:6">
      <c r="A697" s="547" t="s">
        <v>382</v>
      </c>
      <c r="B697" s="548"/>
      <c r="C697" s="548"/>
      <c r="D697" s="549"/>
      <c r="E697" s="382"/>
      <c r="F697" s="383"/>
    </row>
    <row r="698" spans="1:6">
      <c r="A698" s="547" t="s">
        <v>383</v>
      </c>
      <c r="B698" s="548"/>
      <c r="C698" s="548"/>
      <c r="D698" s="549"/>
      <c r="E698" s="428"/>
      <c r="F698" s="429"/>
    </row>
    <row r="699" spans="1:6">
      <c r="A699" s="547" t="s">
        <v>384</v>
      </c>
      <c r="B699" s="548"/>
      <c r="C699" s="548"/>
      <c r="D699" s="549"/>
      <c r="E699" s="428"/>
      <c r="F699" s="429"/>
    </row>
    <row r="700" spans="1:6" ht="14.25" thickBot="1">
      <c r="A700" s="528" t="s">
        <v>385</v>
      </c>
      <c r="B700" s="529"/>
      <c r="C700" s="529"/>
      <c r="D700" s="530"/>
      <c r="E700" s="428"/>
      <c r="F700" s="429"/>
    </row>
    <row r="701" spans="1:6" ht="16.5" thickBot="1">
      <c r="A701" s="531" t="s">
        <v>91</v>
      </c>
      <c r="B701" s="532"/>
      <c r="C701" s="532"/>
      <c r="D701" s="533"/>
      <c r="E701" s="451">
        <f>SUM(E688+E691+E694)</f>
        <v>659.52</v>
      </c>
      <c r="F701" s="451">
        <f>SUM(F688+F691+F694)</f>
        <v>560.6</v>
      </c>
    </row>
    <row r="702" spans="1:6" ht="15.75">
      <c r="A702" s="452"/>
      <c r="B702" s="452"/>
      <c r="C702" s="452"/>
      <c r="D702" s="452"/>
      <c r="E702" s="453"/>
      <c r="F702" s="453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54"/>
      <c r="B704" s="454"/>
      <c r="C704" s="454"/>
      <c r="D704" s="454"/>
      <c r="E704" s="455"/>
      <c r="F704" s="455"/>
    </row>
    <row r="705" spans="1:6" ht="15.75">
      <c r="A705" s="452"/>
      <c r="B705" s="452"/>
      <c r="C705" s="452"/>
      <c r="D705" s="452"/>
      <c r="E705" s="453"/>
      <c r="F705" s="453"/>
    </row>
    <row r="706" spans="1:6" ht="15.75">
      <c r="A706" s="452"/>
      <c r="B706" s="452"/>
      <c r="C706" s="452"/>
      <c r="D706" s="452"/>
      <c r="E706" s="453"/>
      <c r="F706" s="453"/>
    </row>
    <row r="709" spans="1:6" ht="14.25">
      <c r="A709" s="534" t="s">
        <v>386</v>
      </c>
      <c r="B709" s="534"/>
      <c r="C709" s="534"/>
    </row>
    <row r="710" spans="1:6" ht="14.25" thickBot="1">
      <c r="A710" s="374"/>
      <c r="B710" s="187"/>
      <c r="C710" s="187"/>
    </row>
    <row r="711" spans="1:6" ht="26.25" thickBot="1">
      <c r="A711" s="535"/>
      <c r="B711" s="536"/>
      <c r="C711" s="536"/>
      <c r="D711" s="537"/>
      <c r="E711" s="376" t="s">
        <v>268</v>
      </c>
      <c r="F711" s="210" t="s">
        <v>269</v>
      </c>
    </row>
    <row r="712" spans="1:6" ht="14.25" thickBot="1">
      <c r="A712" s="519" t="s">
        <v>376</v>
      </c>
      <c r="B712" s="520"/>
      <c r="C712" s="520"/>
      <c r="D712" s="521"/>
      <c r="E712" s="378">
        <f>E713+E714</f>
        <v>0</v>
      </c>
      <c r="F712" s="378">
        <f>F713+F714</f>
        <v>0</v>
      </c>
    </row>
    <row r="713" spans="1:6">
      <c r="A713" s="522" t="s">
        <v>387</v>
      </c>
      <c r="B713" s="523"/>
      <c r="C713" s="523"/>
      <c r="D713" s="524"/>
      <c r="E713" s="380"/>
      <c r="F713" s="449"/>
    </row>
    <row r="714" spans="1:6" ht="14.25" thickBot="1">
      <c r="A714" s="516" t="s">
        <v>388</v>
      </c>
      <c r="B714" s="517"/>
      <c r="C714" s="517"/>
      <c r="D714" s="518"/>
      <c r="E714" s="385"/>
      <c r="F714" s="386"/>
    </row>
    <row r="715" spans="1:6" ht="14.25" thickBot="1">
      <c r="A715" s="519" t="s">
        <v>389</v>
      </c>
      <c r="B715" s="520"/>
      <c r="C715" s="520"/>
      <c r="D715" s="521"/>
      <c r="E715" s="378">
        <f>SUM(E716:E723)</f>
        <v>571.34</v>
      </c>
      <c r="F715" s="378">
        <f>SUM(F716:F723)</f>
        <v>537.29999999999995</v>
      </c>
    </row>
    <row r="716" spans="1:6">
      <c r="A716" s="522" t="s">
        <v>390</v>
      </c>
      <c r="B716" s="523"/>
      <c r="C716" s="523"/>
      <c r="D716" s="524"/>
      <c r="E716" s="387"/>
      <c r="F716" s="387"/>
    </row>
    <row r="717" spans="1:6">
      <c r="A717" s="525" t="s">
        <v>391</v>
      </c>
      <c r="B717" s="526"/>
      <c r="C717" s="526"/>
      <c r="D717" s="527"/>
      <c r="E717" s="382"/>
      <c r="F717" s="382"/>
    </row>
    <row r="718" spans="1:6">
      <c r="A718" s="525" t="s">
        <v>392</v>
      </c>
      <c r="B718" s="526"/>
      <c r="C718" s="526"/>
      <c r="D718" s="527"/>
      <c r="E718" s="382"/>
      <c r="F718" s="382"/>
    </row>
    <row r="719" spans="1:6">
      <c r="A719" s="506" t="s">
        <v>393</v>
      </c>
      <c r="B719" s="507"/>
      <c r="C719" s="507"/>
      <c r="D719" s="508"/>
      <c r="E719" s="382"/>
      <c r="F719" s="382"/>
    </row>
    <row r="720" spans="1:6">
      <c r="A720" s="506" t="s">
        <v>394</v>
      </c>
      <c r="B720" s="507"/>
      <c r="C720" s="507"/>
      <c r="D720" s="508"/>
      <c r="E720" s="428">
        <v>571.34</v>
      </c>
      <c r="F720" s="428">
        <v>537.29999999999995</v>
      </c>
    </row>
    <row r="721" spans="1:6">
      <c r="A721" s="506" t="s">
        <v>395</v>
      </c>
      <c r="B721" s="507"/>
      <c r="C721" s="507"/>
      <c r="D721" s="508"/>
      <c r="E721" s="428"/>
      <c r="F721" s="428"/>
    </row>
    <row r="722" spans="1:6">
      <c r="A722" s="506" t="s">
        <v>396</v>
      </c>
      <c r="B722" s="507"/>
      <c r="C722" s="507"/>
      <c r="D722" s="508"/>
      <c r="E722" s="428"/>
      <c r="F722" s="428"/>
    </row>
    <row r="723" spans="1:6" ht="14.25" thickBot="1">
      <c r="A723" s="509" t="s">
        <v>141</v>
      </c>
      <c r="B723" s="510"/>
      <c r="C723" s="510"/>
      <c r="D723" s="511"/>
      <c r="E723" s="428"/>
      <c r="F723" s="428"/>
    </row>
    <row r="724" spans="1:6" ht="14.25" thickBot="1">
      <c r="A724" s="512"/>
      <c r="B724" s="513"/>
      <c r="C724" s="513"/>
      <c r="D724" s="514"/>
      <c r="E724" s="262">
        <f>SUM(E712+E715)</f>
        <v>571.34</v>
      </c>
      <c r="F724" s="262">
        <f>SUM(F712+F715)</f>
        <v>537.29999999999995</v>
      </c>
    </row>
    <row r="728" spans="1:6" ht="15.75">
      <c r="A728" s="515" t="s">
        <v>397</v>
      </c>
      <c r="B728" s="515"/>
      <c r="C728" s="515"/>
      <c r="D728" s="515"/>
      <c r="E728" s="515"/>
      <c r="F728" s="515"/>
    </row>
    <row r="729" spans="1:6" ht="14.25" thickBot="1">
      <c r="A729" s="456"/>
      <c r="B729" s="247"/>
      <c r="C729" s="247"/>
      <c r="D729" s="247"/>
      <c r="E729" s="247"/>
      <c r="F729" s="247"/>
    </row>
    <row r="730" spans="1:6" ht="14.25" thickBot="1">
      <c r="A730" s="495" t="s">
        <v>398</v>
      </c>
      <c r="B730" s="496"/>
      <c r="C730" s="499" t="s">
        <v>257</v>
      </c>
      <c r="D730" s="500"/>
      <c r="E730" s="500"/>
      <c r="F730" s="501"/>
    </row>
    <row r="731" spans="1:6" ht="14.25" thickBot="1">
      <c r="A731" s="497"/>
      <c r="B731" s="498"/>
      <c r="C731" s="457" t="s">
        <v>399</v>
      </c>
      <c r="D731" s="232" t="s">
        <v>400</v>
      </c>
      <c r="E731" s="458" t="s">
        <v>270</v>
      </c>
      <c r="F731" s="232" t="s">
        <v>274</v>
      </c>
    </row>
    <row r="732" spans="1:6">
      <c r="A732" s="502" t="s">
        <v>401</v>
      </c>
      <c r="B732" s="503"/>
      <c r="C732" s="459">
        <f>SUM(C733:C735)</f>
        <v>0</v>
      </c>
      <c r="D732" s="459">
        <f>SUM(D733:D735)</f>
        <v>0</v>
      </c>
      <c r="E732" s="459">
        <f>SUM(E733:E735)</f>
        <v>0</v>
      </c>
      <c r="F732" s="178">
        <f>SUM(F733:F735)</f>
        <v>6471.18</v>
      </c>
    </row>
    <row r="733" spans="1:6">
      <c r="A733" s="504" t="s">
        <v>402</v>
      </c>
      <c r="B733" s="505"/>
      <c r="C733" s="459">
        <v>0</v>
      </c>
      <c r="D733" s="178">
        <v>0</v>
      </c>
      <c r="E733" s="460">
        <v>0</v>
      </c>
      <c r="F733" s="178">
        <v>6471.18</v>
      </c>
    </row>
    <row r="734" spans="1:6">
      <c r="A734" s="504" t="s">
        <v>403</v>
      </c>
      <c r="B734" s="505"/>
      <c r="C734" s="459"/>
      <c r="D734" s="178"/>
      <c r="E734" s="460"/>
      <c r="F734" s="178"/>
    </row>
    <row r="735" spans="1:6">
      <c r="A735" s="504" t="s">
        <v>403</v>
      </c>
      <c r="B735" s="505"/>
      <c r="C735" s="459"/>
      <c r="D735" s="178"/>
      <c r="E735" s="460"/>
      <c r="F735" s="178"/>
    </row>
    <row r="736" spans="1:6">
      <c r="A736" s="485" t="s">
        <v>404</v>
      </c>
      <c r="B736" s="486"/>
      <c r="C736" s="459">
        <v>0</v>
      </c>
      <c r="D736" s="178">
        <v>0</v>
      </c>
      <c r="E736" s="460">
        <v>0</v>
      </c>
      <c r="F736" s="178">
        <v>0</v>
      </c>
    </row>
    <row r="737" spans="1:6" ht="14.25" thickBot="1">
      <c r="A737" s="487" t="s">
        <v>405</v>
      </c>
      <c r="B737" s="488"/>
      <c r="C737" s="461">
        <v>0</v>
      </c>
      <c r="D737" s="462">
        <v>0</v>
      </c>
      <c r="E737" s="463">
        <v>0</v>
      </c>
      <c r="F737" s="462">
        <v>100</v>
      </c>
    </row>
    <row r="738" spans="1:6" ht="14.25" thickBot="1">
      <c r="A738" s="489" t="s">
        <v>142</v>
      </c>
      <c r="B738" s="490"/>
      <c r="C738" s="464">
        <f>C732+C736+C737</f>
        <v>0</v>
      </c>
      <c r="D738" s="464">
        <f>D732+D736+D737</f>
        <v>0</v>
      </c>
      <c r="E738" s="464">
        <f>E732+E736+E737</f>
        <v>0</v>
      </c>
      <c r="F738" s="465">
        <f>F732+F736+F737</f>
        <v>6571.18</v>
      </c>
    </row>
    <row r="741" spans="1:6" ht="30" customHeight="1">
      <c r="A741" s="491" t="s">
        <v>406</v>
      </c>
      <c r="B741" s="491"/>
      <c r="C741" s="491"/>
      <c r="D741" s="491"/>
      <c r="E741" s="492"/>
      <c r="F741" s="492"/>
    </row>
    <row r="743" spans="1:6" ht="15">
      <c r="A743" s="480" t="s">
        <v>407</v>
      </c>
      <c r="B743" s="480"/>
      <c r="C743" s="480"/>
      <c r="D743" s="480"/>
    </row>
    <row r="744" spans="1:6" ht="14.25" thickBot="1">
      <c r="A744" s="121"/>
      <c r="B744" s="247"/>
      <c r="C744" s="247"/>
      <c r="D744" s="247"/>
    </row>
    <row r="745" spans="1:6" ht="51.75" thickBot="1">
      <c r="A745" s="493" t="s">
        <v>34</v>
      </c>
      <c r="B745" s="494"/>
      <c r="C745" s="235" t="s">
        <v>408</v>
      </c>
      <c r="D745" s="235" t="s">
        <v>409</v>
      </c>
    </row>
    <row r="746" spans="1:6" ht="14.25" thickBot="1">
      <c r="A746" s="478" t="s">
        <v>410</v>
      </c>
      <c r="B746" s="479"/>
      <c r="C746" s="466">
        <v>66</v>
      </c>
      <c r="D746" s="467">
        <v>63</v>
      </c>
    </row>
    <row r="755" spans="1:6" ht="24" customHeight="1">
      <c r="A755" s="480" t="s">
        <v>411</v>
      </c>
      <c r="B755" s="480"/>
      <c r="C755" s="480"/>
      <c r="D755" s="480"/>
      <c r="E755" s="480"/>
      <c r="F755" s="480"/>
    </row>
    <row r="756" spans="1:6" ht="16.5" thickBot="1">
      <c r="A756" s="247"/>
      <c r="B756" s="468"/>
      <c r="C756" s="468"/>
      <c r="D756" s="247"/>
      <c r="E756" s="247"/>
    </row>
    <row r="757" spans="1:6" ht="51.75" thickBot="1">
      <c r="A757" s="457" t="s">
        <v>412</v>
      </c>
      <c r="B757" s="232" t="s">
        <v>413</v>
      </c>
      <c r="C757" s="232" t="s">
        <v>157</v>
      </c>
      <c r="D757" s="125" t="s">
        <v>414</v>
      </c>
      <c r="E757" s="124" t="s">
        <v>415</v>
      </c>
    </row>
    <row r="758" spans="1:6">
      <c r="A758" s="469" t="s">
        <v>88</v>
      </c>
      <c r="B758" s="470" t="s">
        <v>416</v>
      </c>
      <c r="C758" s="174"/>
      <c r="D758" s="470" t="s">
        <v>416</v>
      </c>
      <c r="E758" s="470" t="s">
        <v>416</v>
      </c>
    </row>
    <row r="759" spans="1:6">
      <c r="A759" s="471" t="s">
        <v>89</v>
      </c>
      <c r="B759" s="144"/>
      <c r="C759" s="144"/>
      <c r="D759" s="143"/>
      <c r="E759" s="144"/>
    </row>
    <row r="760" spans="1:6">
      <c r="A760" s="471" t="s">
        <v>417</v>
      </c>
      <c r="B760" s="144"/>
      <c r="C760" s="144"/>
      <c r="D760" s="143"/>
      <c r="E760" s="144"/>
    </row>
    <row r="761" spans="1:6">
      <c r="A761" s="471" t="s">
        <v>418</v>
      </c>
      <c r="B761" s="144"/>
      <c r="C761" s="144"/>
      <c r="D761" s="143"/>
      <c r="E761" s="144"/>
    </row>
    <row r="762" spans="1:6">
      <c r="A762" s="471" t="s">
        <v>419</v>
      </c>
      <c r="B762" s="144"/>
      <c r="C762" s="144"/>
      <c r="D762" s="143"/>
      <c r="E762" s="144"/>
    </row>
    <row r="763" spans="1:6">
      <c r="A763" s="471" t="s">
        <v>420</v>
      </c>
      <c r="B763" s="144"/>
      <c r="C763" s="144"/>
      <c r="D763" s="143"/>
      <c r="E763" s="144"/>
    </row>
    <row r="764" spans="1:6">
      <c r="A764" s="471" t="s">
        <v>421</v>
      </c>
      <c r="B764" s="144"/>
      <c r="C764" s="144"/>
      <c r="D764" s="143"/>
      <c r="E764" s="144"/>
    </row>
    <row r="765" spans="1:6" ht="14.25" thickBot="1">
      <c r="A765" s="472" t="s">
        <v>422</v>
      </c>
      <c r="B765" s="473"/>
      <c r="C765" s="473"/>
      <c r="D765" s="474"/>
      <c r="E765" s="473"/>
    </row>
    <row r="769" spans="1:5" ht="14.25">
      <c r="A769" s="346" t="s">
        <v>423</v>
      </c>
      <c r="B769" s="475"/>
      <c r="C769" s="475"/>
      <c r="D769" s="475"/>
      <c r="E769" s="475"/>
    </row>
    <row r="770" spans="1:5" ht="16.5" thickBot="1">
      <c r="A770" s="247"/>
      <c r="B770" s="468"/>
      <c r="C770" s="468"/>
      <c r="D770" s="247"/>
      <c r="E770" s="247"/>
    </row>
    <row r="771" spans="1:5" ht="51.75" thickBot="1">
      <c r="A771" s="457" t="s">
        <v>412</v>
      </c>
      <c r="B771" s="232" t="s">
        <v>413</v>
      </c>
      <c r="C771" s="232" t="s">
        <v>157</v>
      </c>
      <c r="D771" s="125" t="s">
        <v>424</v>
      </c>
      <c r="E771" s="124" t="s">
        <v>415</v>
      </c>
    </row>
    <row r="772" spans="1:5">
      <c r="A772" s="469" t="s">
        <v>88</v>
      </c>
      <c r="B772" s="470" t="s">
        <v>416</v>
      </c>
      <c r="C772" s="174"/>
      <c r="D772" s="470" t="s">
        <v>416</v>
      </c>
      <c r="E772" s="470" t="s">
        <v>416</v>
      </c>
    </row>
    <row r="773" spans="1:5">
      <c r="A773" s="471" t="s">
        <v>89</v>
      </c>
      <c r="B773" s="144"/>
      <c r="C773" s="144"/>
      <c r="D773" s="143"/>
      <c r="E773" s="144"/>
    </row>
    <row r="774" spans="1:5">
      <c r="A774" s="471" t="s">
        <v>417</v>
      </c>
      <c r="B774" s="144"/>
      <c r="C774" s="144"/>
      <c r="D774" s="143"/>
      <c r="E774" s="144"/>
    </row>
    <row r="775" spans="1:5">
      <c r="A775" s="471" t="s">
        <v>418</v>
      </c>
      <c r="B775" s="144"/>
      <c r="C775" s="144"/>
      <c r="D775" s="143"/>
      <c r="E775" s="144"/>
    </row>
    <row r="776" spans="1:5">
      <c r="A776" s="471" t="s">
        <v>419</v>
      </c>
      <c r="B776" s="144"/>
      <c r="C776" s="144"/>
      <c r="D776" s="143"/>
      <c r="E776" s="144"/>
    </row>
    <row r="777" spans="1:5">
      <c r="A777" s="471" t="s">
        <v>420</v>
      </c>
      <c r="B777" s="144"/>
      <c r="C777" s="144"/>
      <c r="D777" s="143"/>
      <c r="E777" s="144"/>
    </row>
    <row r="778" spans="1:5">
      <c r="A778" s="471" t="s">
        <v>421</v>
      </c>
      <c r="B778" s="144"/>
      <c r="C778" s="144"/>
      <c r="D778" s="143"/>
      <c r="E778" s="144"/>
    </row>
    <row r="779" spans="1:5" ht="14.25" thickBot="1">
      <c r="A779" s="472" t="s">
        <v>422</v>
      </c>
      <c r="B779" s="473"/>
      <c r="C779" s="473"/>
      <c r="D779" s="474"/>
      <c r="E779" s="473"/>
    </row>
    <row r="787" spans="1:7" ht="15">
      <c r="A787" s="476"/>
      <c r="B787" s="476"/>
      <c r="C787" s="481"/>
      <c r="D787" s="482"/>
      <c r="E787" s="476"/>
      <c r="F787" s="476"/>
    </row>
    <row r="788" spans="1:7" ht="30">
      <c r="A788" s="477" t="s">
        <v>425</v>
      </c>
      <c r="B788" s="477"/>
      <c r="C788" s="481"/>
      <c r="D788" s="482"/>
      <c r="E788" s="477"/>
      <c r="F788" s="483" t="s">
        <v>426</v>
      </c>
      <c r="G788" s="483"/>
    </row>
    <row r="789" spans="1:7" ht="15">
      <c r="A789" s="477" t="s">
        <v>427</v>
      </c>
      <c r="B789" s="208"/>
      <c r="C789" s="483" t="s">
        <v>428</v>
      </c>
      <c r="D789" s="484"/>
      <c r="E789" s="477"/>
      <c r="F789" s="483" t="s">
        <v>429</v>
      </c>
      <c r="G789" s="483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C487:D487"/>
    <mergeCell ref="A501:D501"/>
    <mergeCell ref="A502:C502"/>
    <mergeCell ref="A474:B474"/>
    <mergeCell ref="A475:B475"/>
    <mergeCell ref="A476:B476"/>
    <mergeCell ref="A477:B477"/>
    <mergeCell ref="A478:B478"/>
    <mergeCell ref="A479:B479"/>
    <mergeCell ref="A504:B504"/>
    <mergeCell ref="A505:B505"/>
    <mergeCell ref="A506:B506"/>
    <mergeCell ref="A507:B507"/>
    <mergeCell ref="A508:B508"/>
    <mergeCell ref="A509:B509"/>
    <mergeCell ref="A480:B480"/>
    <mergeCell ref="A481:B481"/>
    <mergeCell ref="A487:B487"/>
    <mergeCell ref="A568:C568"/>
    <mergeCell ref="A570:D570"/>
    <mergeCell ref="A571:D571"/>
    <mergeCell ref="A572:D572"/>
    <mergeCell ref="A573:D573"/>
    <mergeCell ref="A574:D574"/>
    <mergeCell ref="A561:I561"/>
    <mergeCell ref="A563:D563"/>
    <mergeCell ref="A564:B564"/>
    <mergeCell ref="C564:D564"/>
    <mergeCell ref="A565:B565"/>
    <mergeCell ref="C565:D565"/>
    <mergeCell ref="A581:D581"/>
    <mergeCell ref="A582:D582"/>
    <mergeCell ref="A583:D583"/>
    <mergeCell ref="A584:D584"/>
    <mergeCell ref="A585:D585"/>
    <mergeCell ref="A586:D586"/>
    <mergeCell ref="A575:D575"/>
    <mergeCell ref="A576:D576"/>
    <mergeCell ref="A577:D577"/>
    <mergeCell ref="A578:D578"/>
    <mergeCell ref="A579:D579"/>
    <mergeCell ref="A580:D580"/>
    <mergeCell ref="A593:D593"/>
    <mergeCell ref="A594:D594"/>
    <mergeCell ref="A595:D595"/>
    <mergeCell ref="A596:D596"/>
    <mergeCell ref="A597:D597"/>
    <mergeCell ref="A598:D598"/>
    <mergeCell ref="A587:D587"/>
    <mergeCell ref="A588:D588"/>
    <mergeCell ref="A589:D589"/>
    <mergeCell ref="A590:D590"/>
    <mergeCell ref="A591:D591"/>
    <mergeCell ref="A592:D592"/>
    <mergeCell ref="A605:D605"/>
    <mergeCell ref="A606:D606"/>
    <mergeCell ref="A607:D607"/>
    <mergeCell ref="A608:D608"/>
    <mergeCell ref="A609:D609"/>
    <mergeCell ref="A610:D610"/>
    <mergeCell ref="A599:D599"/>
    <mergeCell ref="A600:D600"/>
    <mergeCell ref="A601:D601"/>
    <mergeCell ref="A602:D602"/>
    <mergeCell ref="A603:D603"/>
    <mergeCell ref="A604:D604"/>
    <mergeCell ref="A611:D611"/>
    <mergeCell ref="A612:D612"/>
    <mergeCell ref="A613:D613"/>
    <mergeCell ref="A614:D614"/>
    <mergeCell ref="A616:D616"/>
    <mergeCell ref="A618:B618"/>
    <mergeCell ref="C618:C619"/>
    <mergeCell ref="D618:D619"/>
    <mergeCell ref="A619:B619"/>
    <mergeCell ref="A626:B626"/>
    <mergeCell ref="A627:B627"/>
    <mergeCell ref="A628:B628"/>
    <mergeCell ref="A629:B629"/>
    <mergeCell ref="A630:B630"/>
    <mergeCell ref="A634:C634"/>
    <mergeCell ref="A620:B620"/>
    <mergeCell ref="A621:B621"/>
    <mergeCell ref="A622:B622"/>
    <mergeCell ref="A623:B623"/>
    <mergeCell ref="A624:B624"/>
    <mergeCell ref="A625:B625"/>
    <mergeCell ref="A642:D642"/>
    <mergeCell ref="A643:D643"/>
    <mergeCell ref="A644:D644"/>
    <mergeCell ref="A645:D645"/>
    <mergeCell ref="A646:D646"/>
    <mergeCell ref="A647:D647"/>
    <mergeCell ref="A636:D636"/>
    <mergeCell ref="A637:D637"/>
    <mergeCell ref="A638:D638"/>
    <mergeCell ref="A639:D639"/>
    <mergeCell ref="A640:D640"/>
    <mergeCell ref="A641:D641"/>
    <mergeCell ref="A664:D664"/>
    <mergeCell ref="A666:D666"/>
    <mergeCell ref="A667:D667"/>
    <mergeCell ref="A668:D668"/>
    <mergeCell ref="A669:D669"/>
    <mergeCell ref="A670:D670"/>
    <mergeCell ref="A648:D648"/>
    <mergeCell ref="A649:D649"/>
    <mergeCell ref="A650:D650"/>
    <mergeCell ref="A651:D651"/>
    <mergeCell ref="A652:D652"/>
    <mergeCell ref="A653:D653"/>
    <mergeCell ref="A677:D677"/>
    <mergeCell ref="A678:D678"/>
    <mergeCell ref="A679:D679"/>
    <mergeCell ref="A680:D680"/>
    <mergeCell ref="A681:D681"/>
    <mergeCell ref="A687:D687"/>
    <mergeCell ref="A671:D671"/>
    <mergeCell ref="A672:D672"/>
    <mergeCell ref="A673:D673"/>
    <mergeCell ref="A674:D674"/>
    <mergeCell ref="A675:D675"/>
    <mergeCell ref="A676:D676"/>
    <mergeCell ref="A694:D694"/>
    <mergeCell ref="A695:D695"/>
    <mergeCell ref="A696:D696"/>
    <mergeCell ref="A697:D697"/>
    <mergeCell ref="A698:D698"/>
    <mergeCell ref="A699:D699"/>
    <mergeCell ref="A688:D688"/>
    <mergeCell ref="A689:D689"/>
    <mergeCell ref="A690:D690"/>
    <mergeCell ref="A691:D691"/>
    <mergeCell ref="A692:D692"/>
    <mergeCell ref="A693:D693"/>
    <mergeCell ref="A714:D714"/>
    <mergeCell ref="A715:D715"/>
    <mergeCell ref="A716:D716"/>
    <mergeCell ref="A717:D717"/>
    <mergeCell ref="A718:D718"/>
    <mergeCell ref="A719:D719"/>
    <mergeCell ref="A700:D700"/>
    <mergeCell ref="A701:D701"/>
    <mergeCell ref="A709:C709"/>
    <mergeCell ref="A711:D711"/>
    <mergeCell ref="A712:D712"/>
    <mergeCell ref="A713:D713"/>
    <mergeCell ref="A730:B731"/>
    <mergeCell ref="C730:F730"/>
    <mergeCell ref="A732:B732"/>
    <mergeCell ref="A733:B733"/>
    <mergeCell ref="A734:B734"/>
    <mergeCell ref="A735:B735"/>
    <mergeCell ref="A720:D720"/>
    <mergeCell ref="A721:D721"/>
    <mergeCell ref="A722:D722"/>
    <mergeCell ref="A723:D723"/>
    <mergeCell ref="A724:D724"/>
    <mergeCell ref="A728:F728"/>
    <mergeCell ref="A746:B746"/>
    <mergeCell ref="A755:F755"/>
    <mergeCell ref="C787:D787"/>
    <mergeCell ref="C788:D788"/>
    <mergeCell ref="F788:G788"/>
    <mergeCell ref="C789:D789"/>
    <mergeCell ref="F789:G789"/>
    <mergeCell ref="A736:B736"/>
    <mergeCell ref="A737:B737"/>
    <mergeCell ref="A738:B738"/>
    <mergeCell ref="A741:F741"/>
    <mergeCell ref="A743:D743"/>
    <mergeCell ref="A745:B745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Szkoła Podstawowa Nr 63 im. Zawiszy Czarnego, ul. Płocka 30, 01-148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2021-06-08T01:45:54Z</dcterms:created>
  <dcterms:modified xsi:type="dcterms:W3CDTF">2021-06-09T05:58:03Z</dcterms:modified>
</cp:coreProperties>
</file>