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93\2021\"/>
    </mc:Choice>
  </mc:AlternateContent>
  <bookViews>
    <workbookView xWindow="0" yWindow="0" windowWidth="24000" windowHeight="8835"/>
  </bookViews>
  <sheets>
    <sheet name="P9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1" i="1" l="1"/>
  <c r="C951" i="1"/>
  <c r="F945" i="1"/>
  <c r="F951" i="1" s="1"/>
  <c r="E945" i="1"/>
  <c r="E951" i="1" s="1"/>
  <c r="D945" i="1"/>
  <c r="C945" i="1"/>
  <c r="F918" i="1"/>
  <c r="E918" i="1"/>
  <c r="F915" i="1"/>
  <c r="F925" i="1" s="1"/>
  <c r="E915" i="1"/>
  <c r="E925" i="1" s="1"/>
  <c r="F901" i="1"/>
  <c r="E901" i="1"/>
  <c r="F898" i="1"/>
  <c r="F909" i="1" s="1"/>
  <c r="E898" i="1"/>
  <c r="E909" i="1" s="1"/>
  <c r="F861" i="1"/>
  <c r="E861" i="1"/>
  <c r="F857" i="1"/>
  <c r="E857" i="1"/>
  <c r="F855" i="1"/>
  <c r="F867" i="1" s="1"/>
  <c r="E855" i="1"/>
  <c r="E867" i="1" s="1"/>
  <c r="F827" i="1"/>
  <c r="E827" i="1"/>
  <c r="F816" i="1"/>
  <c r="E816" i="1"/>
  <c r="F811" i="1"/>
  <c r="E811" i="1"/>
  <c r="D778" i="1"/>
  <c r="C778" i="1"/>
  <c r="F762" i="1"/>
  <c r="E762" i="1"/>
  <c r="F747" i="1"/>
  <c r="E747" i="1"/>
  <c r="F744" i="1"/>
  <c r="E744" i="1"/>
  <c r="F741" i="1"/>
  <c r="E741" i="1"/>
  <c r="F733" i="1"/>
  <c r="E733" i="1"/>
  <c r="F719" i="1"/>
  <c r="E719" i="1"/>
  <c r="C692" i="1"/>
  <c r="B692" i="1"/>
  <c r="C687" i="1"/>
  <c r="C686" i="1" s="1"/>
  <c r="B687" i="1"/>
  <c r="B686" i="1" s="1"/>
  <c r="C681" i="1"/>
  <c r="B681" i="1"/>
  <c r="C676" i="1"/>
  <c r="B676" i="1"/>
  <c r="C675" i="1"/>
  <c r="B675" i="1"/>
  <c r="D588" i="1"/>
  <c r="C588" i="1"/>
  <c r="D580" i="1"/>
  <c r="C580" i="1"/>
  <c r="D579" i="1"/>
  <c r="C579" i="1"/>
  <c r="I556" i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5" i="1" s="1"/>
  <c r="I552" i="1"/>
  <c r="C551" i="1"/>
  <c r="C557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B542" i="1"/>
  <c r="B551" i="1" s="1"/>
  <c r="B557" i="1" s="1"/>
  <c r="D515" i="1"/>
  <c r="C515" i="1"/>
  <c r="D503" i="1"/>
  <c r="C503" i="1"/>
  <c r="D495" i="1"/>
  <c r="D508" i="1" s="1"/>
  <c r="C495" i="1"/>
  <c r="C508" i="1" s="1"/>
  <c r="D478" i="1"/>
  <c r="D467" i="1"/>
  <c r="C467" i="1"/>
  <c r="D456" i="1"/>
  <c r="C456" i="1"/>
  <c r="C478" i="1" s="1"/>
  <c r="C445" i="1"/>
  <c r="D424" i="1"/>
  <c r="D445" i="1" s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C303" i="1"/>
  <c r="D299" i="1"/>
  <c r="D303" i="1" s="1"/>
  <c r="C299" i="1"/>
  <c r="D295" i="1"/>
  <c r="C295" i="1"/>
  <c r="D291" i="1"/>
  <c r="C291" i="1"/>
  <c r="E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D260" i="1"/>
  <c r="D281" i="1" s="1"/>
  <c r="C260" i="1"/>
  <c r="C281" i="1" s="1"/>
  <c r="G259" i="1"/>
  <c r="G258" i="1"/>
  <c r="G257" i="1"/>
  <c r="G256" i="1"/>
  <c r="G255" i="1"/>
  <c r="G281" i="1" s="1"/>
  <c r="G254" i="1"/>
  <c r="G253" i="1"/>
  <c r="G252" i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3" i="1"/>
  <c r="E110" i="1" s="1"/>
  <c r="C103" i="1"/>
  <c r="C110" i="1" s="1"/>
  <c r="E102" i="1"/>
  <c r="E101" i="1"/>
  <c r="E100" i="1"/>
  <c r="E99" i="1"/>
  <c r="D99" i="1"/>
  <c r="D103" i="1" s="1"/>
  <c r="D110" i="1" s="1"/>
  <c r="C99" i="1"/>
  <c r="B99" i="1"/>
  <c r="E98" i="1"/>
  <c r="E97" i="1"/>
  <c r="E96" i="1"/>
  <c r="D96" i="1"/>
  <c r="C96" i="1"/>
  <c r="B96" i="1"/>
  <c r="B103" i="1" s="1"/>
  <c r="B110" i="1" s="1"/>
  <c r="E95" i="1"/>
  <c r="E109" i="1" s="1"/>
  <c r="C75" i="1"/>
  <c r="C73" i="1"/>
  <c r="C65" i="1"/>
  <c r="C62" i="1"/>
  <c r="C68" i="1" s="1"/>
  <c r="C56" i="1"/>
  <c r="C53" i="1"/>
  <c r="C59" i="1" s="1"/>
  <c r="C76" i="1" s="1"/>
  <c r="D37" i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F29" i="1"/>
  <c r="D29" i="1"/>
  <c r="C29" i="1"/>
  <c r="I28" i="1"/>
  <c r="I27" i="1"/>
  <c r="I26" i="1"/>
  <c r="H26" i="1"/>
  <c r="G26" i="1"/>
  <c r="G29" i="1" s="1"/>
  <c r="F26" i="1"/>
  <c r="E26" i="1"/>
  <c r="E29" i="1" s="1"/>
  <c r="D26" i="1"/>
  <c r="C26" i="1"/>
  <c r="B26" i="1"/>
  <c r="I25" i="1"/>
  <c r="I24" i="1"/>
  <c r="I23" i="1"/>
  <c r="I22" i="1" s="1"/>
  <c r="H22" i="1"/>
  <c r="H29" i="1" s="1"/>
  <c r="G22" i="1"/>
  <c r="F22" i="1"/>
  <c r="E22" i="1"/>
  <c r="D22" i="1"/>
  <c r="C22" i="1"/>
  <c r="B22" i="1"/>
  <c r="B29" i="1" s="1"/>
  <c r="I21" i="1"/>
  <c r="I29" i="1" s="1"/>
  <c r="D19" i="1"/>
  <c r="B19" i="1"/>
  <c r="I18" i="1"/>
  <c r="I17" i="1"/>
  <c r="I16" i="1" s="1"/>
  <c r="I19" i="1" s="1"/>
  <c r="H16" i="1"/>
  <c r="G16" i="1"/>
  <c r="F16" i="1"/>
  <c r="E16" i="1"/>
  <c r="E19" i="1" s="1"/>
  <c r="D16" i="1"/>
  <c r="C16" i="1"/>
  <c r="C19" i="1" s="1"/>
  <c r="C37" i="1" s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F37" i="1" s="1"/>
  <c r="E12" i="1"/>
  <c r="D12" i="1"/>
  <c r="C12" i="1"/>
  <c r="B12" i="1"/>
  <c r="I11" i="1"/>
  <c r="H37" i="1" l="1"/>
  <c r="E37" i="1"/>
  <c r="I37" i="1"/>
  <c r="I557" i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<sst xmlns="http://schemas.openxmlformats.org/spreadsheetml/2006/main" count="638" uniqueCount="421">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</sst>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827" zoomScale="80" zoomScaleNormal="100" zoomScaleSheetLayoutView="100" zoomScalePageLayoutView="80" workbookViewId="0">
      <selection activeCell="F827" sqref="F827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411231.6</v>
      </c>
      <c r="E11" s="39">
        <v>147275.38</v>
      </c>
      <c r="F11" s="39"/>
      <c r="G11" s="39">
        <v>423954.79</v>
      </c>
      <c r="H11" s="39"/>
      <c r="I11" s="40">
        <f>SUM(B11:H11)</f>
        <v>982461.77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16014.28</v>
      </c>
      <c r="F12" s="42">
        <f t="shared" si="0"/>
        <v>0</v>
      </c>
      <c r="G12" s="42">
        <f t="shared" si="0"/>
        <v>11743.19</v>
      </c>
      <c r="H12" s="42">
        <f t="shared" si="0"/>
        <v>0</v>
      </c>
      <c r="I12" s="40">
        <f t="shared" si="0"/>
        <v>27757.47</v>
      </c>
    </row>
    <row r="13" spans="1:10">
      <c r="A13" s="43" t="s">
        <v>16</v>
      </c>
      <c r="B13" s="44"/>
      <c r="C13" s="44"/>
      <c r="D13" s="44"/>
      <c r="E13" s="45">
        <v>16014.28</v>
      </c>
      <c r="F13" s="45"/>
      <c r="G13" s="45">
        <v>11743.19</v>
      </c>
      <c r="H13" s="45"/>
      <c r="I13" s="46">
        <f>SUM(B13:H13)</f>
        <v>27757.47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10286.219999999999</v>
      </c>
      <c r="F16" s="42">
        <f t="shared" si="1"/>
        <v>0</v>
      </c>
      <c r="G16" s="42">
        <f t="shared" si="1"/>
        <v>2462.0100000000002</v>
      </c>
      <c r="H16" s="42">
        <f t="shared" si="1"/>
        <v>0</v>
      </c>
      <c r="I16" s="40">
        <f t="shared" si="1"/>
        <v>12748.23</v>
      </c>
    </row>
    <row r="17" spans="1:9">
      <c r="A17" s="43" t="s">
        <v>20</v>
      </c>
      <c r="B17" s="44"/>
      <c r="C17" s="44"/>
      <c r="D17" s="44"/>
      <c r="E17" s="45">
        <v>10286.219999999999</v>
      </c>
      <c r="F17" s="45"/>
      <c r="G17" s="45">
        <v>2462.0100000000002</v>
      </c>
      <c r="H17" s="44"/>
      <c r="I17" s="46">
        <f>SUM(B17:H17)</f>
        <v>12748.23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411231.6</v>
      </c>
      <c r="E19" s="42">
        <f t="shared" si="2"/>
        <v>153003.44</v>
      </c>
      <c r="F19" s="42">
        <f t="shared" si="2"/>
        <v>0</v>
      </c>
      <c r="G19" s="42">
        <f t="shared" si="2"/>
        <v>433235.97</v>
      </c>
      <c r="H19" s="42">
        <f t="shared" si="2"/>
        <v>0</v>
      </c>
      <c r="I19" s="40">
        <f t="shared" si="2"/>
        <v>997471.01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186089.42</v>
      </c>
      <c r="E21" s="39">
        <v>142897.15</v>
      </c>
      <c r="F21" s="39"/>
      <c r="G21" s="39">
        <v>353011.67</v>
      </c>
      <c r="H21" s="39"/>
      <c r="I21" s="40">
        <f>SUM(B21:H21)</f>
        <v>681998.24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6984.35</v>
      </c>
      <c r="E22" s="42">
        <f t="shared" si="3"/>
        <v>18034.88</v>
      </c>
      <c r="F22" s="42">
        <f t="shared" si="3"/>
        <v>0</v>
      </c>
      <c r="G22" s="42">
        <f t="shared" si="3"/>
        <v>51122.23</v>
      </c>
      <c r="H22" s="42">
        <f t="shared" si="3"/>
        <v>0</v>
      </c>
      <c r="I22" s="40">
        <f t="shared" si="3"/>
        <v>76141.460000000006</v>
      </c>
    </row>
    <row r="23" spans="1:9">
      <c r="A23" s="43" t="s">
        <v>23</v>
      </c>
      <c r="B23" s="45"/>
      <c r="C23" s="45"/>
      <c r="D23" s="45">
        <v>6984.35</v>
      </c>
      <c r="E23" s="45">
        <v>2020.6</v>
      </c>
      <c r="F23" s="45"/>
      <c r="G23" s="45">
        <v>39379.040000000001</v>
      </c>
      <c r="H23" s="44"/>
      <c r="I23" s="46">
        <f t="shared" ref="I23:I28" si="4">SUM(B23:H23)</f>
        <v>48383.990000000005</v>
      </c>
    </row>
    <row r="24" spans="1:9">
      <c r="A24" s="43" t="s">
        <v>17</v>
      </c>
      <c r="B24" s="44"/>
      <c r="C24" s="44"/>
      <c r="D24" s="45"/>
      <c r="E24" s="45">
        <v>16014.28</v>
      </c>
      <c r="F24" s="45"/>
      <c r="G24" s="45">
        <v>11743.19</v>
      </c>
      <c r="H24" s="44"/>
      <c r="I24" s="46">
        <f t="shared" si="4"/>
        <v>27757.47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10286.219999999999</v>
      </c>
      <c r="F26" s="42">
        <f t="shared" si="5"/>
        <v>0</v>
      </c>
      <c r="G26" s="42">
        <f t="shared" si="5"/>
        <v>2462.0100000000002</v>
      </c>
      <c r="H26" s="42">
        <f t="shared" si="5"/>
        <v>0</v>
      </c>
      <c r="I26" s="40">
        <f t="shared" si="5"/>
        <v>12748.23</v>
      </c>
    </row>
    <row r="27" spans="1:9">
      <c r="A27" s="43" t="s">
        <v>20</v>
      </c>
      <c r="B27" s="44"/>
      <c r="C27" s="44"/>
      <c r="D27" s="44"/>
      <c r="E27" s="45">
        <v>10286.219999999999</v>
      </c>
      <c r="F27" s="45"/>
      <c r="G27" s="45">
        <v>2462.0100000000002</v>
      </c>
      <c r="H27" s="44"/>
      <c r="I27" s="46">
        <f t="shared" si="4"/>
        <v>12748.23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193073.77000000002</v>
      </c>
      <c r="E29" s="42">
        <f t="shared" si="6"/>
        <v>150645.81</v>
      </c>
      <c r="F29" s="42">
        <f t="shared" si="6"/>
        <v>0</v>
      </c>
      <c r="G29" s="42">
        <f t="shared" si="6"/>
        <v>401671.88999999996</v>
      </c>
      <c r="H29" s="42">
        <f t="shared" si="6"/>
        <v>0</v>
      </c>
      <c r="I29" s="40">
        <f t="shared" si="6"/>
        <v>745391.47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225142.17999999996</v>
      </c>
      <c r="E36" s="52">
        <f>E11-E21-E31</f>
        <v>4378.2300000000105</v>
      </c>
      <c r="F36" s="52">
        <f t="shared" si="8"/>
        <v>0</v>
      </c>
      <c r="G36" s="52">
        <f t="shared" si="8"/>
        <v>70943.12</v>
      </c>
      <c r="H36" s="52">
        <f t="shared" si="8"/>
        <v>0</v>
      </c>
      <c r="I36" s="53">
        <f t="shared" si="8"/>
        <v>300463.53000000003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218157.82999999996</v>
      </c>
      <c r="E37" s="56">
        <f t="shared" si="9"/>
        <v>2357.6300000000047</v>
      </c>
      <c r="F37" s="56">
        <f t="shared" si="9"/>
        <v>0</v>
      </c>
      <c r="G37" s="56">
        <f t="shared" si="9"/>
        <v>31564.080000000016</v>
      </c>
      <c r="H37" s="56">
        <f t="shared" si="9"/>
        <v>0</v>
      </c>
      <c r="I37" s="57">
        <f t="shared" si="9"/>
        <v>252079.54000000004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6911.02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6911.02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6911.02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6911.02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1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1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1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2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2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2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2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>SUM(C330:C333)</f>
        <v>0</v>
      </c>
      <c r="D336" s="246">
        <f>SUM(D330:D333)</f>
        <v>0</v>
      </c>
      <c r="E336" s="246">
        <f>SUM(E330:E333)</f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279.93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>
        <v>279.93</v>
      </c>
    </row>
    <row r="467" spans="1:4" ht="14.25" thickBot="1">
      <c r="A467" s="437" t="s">
        <v>197</v>
      </c>
      <c r="B467" s="438"/>
      <c r="C467" s="416">
        <f>SUM(C468:C477)</f>
        <v>135.85000000000002</v>
      </c>
      <c r="D467" s="417">
        <f>SUM(D468:D477)</f>
        <v>443.14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/>
      <c r="D471" s="448"/>
    </row>
    <row r="472" spans="1:4" ht="24.75" customHeight="1">
      <c r="A472" s="449" t="s">
        <v>192</v>
      </c>
      <c r="B472" s="450"/>
      <c r="C472" s="398">
        <v>98.79</v>
      </c>
      <c r="D472" s="448">
        <v>163.19</v>
      </c>
    </row>
    <row r="473" spans="1:4">
      <c r="A473" s="449" t="s">
        <v>193</v>
      </c>
      <c r="B473" s="450"/>
      <c r="C473" s="398"/>
      <c r="D473" s="448">
        <v>123</v>
      </c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>
        <v>37.06</v>
      </c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>
        <v>156.94999999999999</v>
      </c>
    </row>
    <row r="478" spans="1:4" ht="14.25" thickBot="1">
      <c r="A478" s="456" t="s">
        <v>12</v>
      </c>
      <c r="B478" s="457"/>
      <c r="C478" s="458">
        <f>C456+C467</f>
        <v>135.85000000000002</v>
      </c>
      <c r="D478" s="301">
        <f>D456+D467</f>
        <v>723.06999999999994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0</v>
      </c>
      <c r="D514" s="350">
        <v>0</v>
      </c>
    </row>
    <row r="515" spans="1:5" ht="14.25" thickBot="1">
      <c r="A515" s="437" t="s">
        <v>96</v>
      </c>
      <c r="B515" s="438"/>
      <c r="C515" s="417">
        <f>SUM(C514:C514)</f>
        <v>0</v>
      </c>
      <c r="D515" s="417">
        <f>SUM(D514:D514)</f>
        <v>0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5263.36</v>
      </c>
      <c r="D521" s="485">
        <v>22761.34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3">SUM(B543:B545)</f>
        <v>0</v>
      </c>
      <c r="C542" s="509">
        <f t="shared" si="13"/>
        <v>0</v>
      </c>
      <c r="D542" s="509">
        <f t="shared" si="13"/>
        <v>0</v>
      </c>
      <c r="E542" s="509">
        <f>SUM(E543:E545)</f>
        <v>0</v>
      </c>
      <c r="F542" s="509">
        <f>SUM(F543:F545)</f>
        <v>0</v>
      </c>
      <c r="G542" s="509">
        <f>SUM(G543:G545)</f>
        <v>0</v>
      </c>
      <c r="H542" s="509">
        <f>SUM(H543:H545)</f>
        <v>0</v>
      </c>
      <c r="I542" s="510">
        <f t="shared" si="13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4">SUM(B547:B550)</f>
        <v>0</v>
      </c>
      <c r="C546" s="518">
        <f t="shared" si="14"/>
        <v>0</v>
      </c>
      <c r="D546" s="518">
        <f t="shared" si="14"/>
        <v>0</v>
      </c>
      <c r="E546" s="518">
        <f t="shared" si="14"/>
        <v>0</v>
      </c>
      <c r="F546" s="518">
        <f t="shared" si="14"/>
        <v>0</v>
      </c>
      <c r="G546" s="518">
        <f t="shared" si="14"/>
        <v>0</v>
      </c>
      <c r="H546" s="518">
        <f t="shared" si="14"/>
        <v>0</v>
      </c>
      <c r="I546" s="317">
        <f t="shared" si="14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 t="shared" ref="B551:I551" si="15">B541+B542-B546</f>
        <v>0</v>
      </c>
      <c r="C551" s="522">
        <f t="shared" si="15"/>
        <v>0</v>
      </c>
      <c r="D551" s="522">
        <f t="shared" si="15"/>
        <v>0</v>
      </c>
      <c r="E551" s="522">
        <f t="shared" si="15"/>
        <v>0</v>
      </c>
      <c r="F551" s="522">
        <f t="shared" si="15"/>
        <v>0</v>
      </c>
      <c r="G551" s="522">
        <f t="shared" si="15"/>
        <v>0</v>
      </c>
      <c r="H551" s="522">
        <f t="shared" si="15"/>
        <v>0</v>
      </c>
      <c r="I551" s="523">
        <f t="shared" si="15"/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6">C552+C553-C554</f>
        <v>0</v>
      </c>
      <c r="D555" s="549">
        <f t="shared" si="16"/>
        <v>0</v>
      </c>
      <c r="E555" s="539">
        <f t="shared" si="16"/>
        <v>0</v>
      </c>
      <c r="F555" s="547">
        <f t="shared" si="16"/>
        <v>0</v>
      </c>
      <c r="G555" s="550">
        <f t="shared" si="16"/>
        <v>0</v>
      </c>
      <c r="H555" s="549">
        <f t="shared" si="16"/>
        <v>0</v>
      </c>
      <c r="I555" s="539">
        <f t="shared" si="16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17">C541-C552</f>
        <v>0</v>
      </c>
      <c r="D556" s="552">
        <f t="shared" si="17"/>
        <v>0</v>
      </c>
      <c r="E556" s="552">
        <f t="shared" si="17"/>
        <v>0</v>
      </c>
      <c r="F556" s="552">
        <f t="shared" si="17"/>
        <v>0</v>
      </c>
      <c r="G556" s="552">
        <f t="shared" si="17"/>
        <v>0</v>
      </c>
      <c r="H556" s="552">
        <f t="shared" si="17"/>
        <v>0</v>
      </c>
      <c r="I556" s="552">
        <f t="shared" si="17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18">C551-C555</f>
        <v>0</v>
      </c>
      <c r="D557" s="552">
        <f t="shared" si="18"/>
        <v>0</v>
      </c>
      <c r="E557" s="552">
        <f t="shared" si="18"/>
        <v>0</v>
      </c>
      <c r="F557" s="552">
        <f t="shared" si="18"/>
        <v>0</v>
      </c>
      <c r="G557" s="552">
        <f t="shared" si="18"/>
        <v>0</v>
      </c>
      <c r="H557" s="552">
        <f t="shared" si="18"/>
        <v>0</v>
      </c>
      <c r="I557" s="552">
        <f t="shared" si="18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75.400000000000006</v>
      </c>
      <c r="D576" s="567">
        <v>0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0</v>
      </c>
      <c r="D579" s="573">
        <f>D580+D583+D584+D585+D586</f>
        <v>0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/>
      <c r="D586" s="350"/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75.400000000000006</v>
      </c>
      <c r="D588" s="356">
        <f>SUM(D576+D577+D578+D579+D587)</f>
        <v>0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1" spans="1:3" ht="6" customHeight="1"/>
    <row r="672" spans="1:3" ht="14.25">
      <c r="A672" s="583" t="s">
        <v>262</v>
      </c>
      <c r="B672" s="583"/>
      <c r="C672" s="583"/>
    </row>
    <row r="673" spans="1:3" ht="8.25" customHeight="1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B676+B681</f>
        <v>42938.09</v>
      </c>
      <c r="C675" s="616">
        <f>C676+C681</f>
        <v>0</v>
      </c>
    </row>
    <row r="676" spans="1:3">
      <c r="A676" s="617" t="s">
        <v>266</v>
      </c>
      <c r="B676" s="618">
        <f>SUM(B678:B680)</f>
        <v>42938.09</v>
      </c>
      <c r="C676" s="618">
        <f>SUM(C678:C680)</f>
        <v>0</v>
      </c>
    </row>
    <row r="677" spans="1:3">
      <c r="A677" s="619" t="s">
        <v>50</v>
      </c>
      <c r="B677" s="235"/>
      <c r="C677" s="236"/>
    </row>
    <row r="678" spans="1:3" ht="140.25">
      <c r="A678" s="620" t="s">
        <v>267</v>
      </c>
      <c r="B678" s="235">
        <v>42938.09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268</v>
      </c>
      <c r="B681" s="618">
        <f>SUM(B683:B685)</f>
        <v>0</v>
      </c>
      <c r="C681" s="618">
        <f>SUM(C683:C685)</f>
        <v>0</v>
      </c>
    </row>
    <row r="682" spans="1:3">
      <c r="A682" s="619" t="s">
        <v>50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B687+B692</f>
        <v>2192</v>
      </c>
      <c r="C686" s="616">
        <f>C687+C692</f>
        <v>2000</v>
      </c>
    </row>
    <row r="687" spans="1:3">
      <c r="A687" s="627" t="s">
        <v>266</v>
      </c>
      <c r="B687" s="628">
        <f>SUM(B689:B691)</f>
        <v>2192</v>
      </c>
      <c r="C687" s="628">
        <f>SUM(C689:C691)</f>
        <v>2000</v>
      </c>
    </row>
    <row r="688" spans="1:3">
      <c r="A688" s="625" t="s">
        <v>50</v>
      </c>
      <c r="B688" s="235"/>
      <c r="C688" s="236"/>
    </row>
    <row r="689" spans="1:9" ht="51">
      <c r="A689" s="629" t="s">
        <v>270</v>
      </c>
      <c r="B689" s="235">
        <v>2192</v>
      </c>
      <c r="C689" s="236">
        <v>2000</v>
      </c>
    </row>
    <row r="690" spans="1:9" ht="161.25" customHeight="1">
      <c r="A690" s="629" t="s">
        <v>271</v>
      </c>
      <c r="B690" s="235"/>
      <c r="C690" s="236"/>
    </row>
    <row r="691" spans="1:9" ht="39" thickBot="1">
      <c r="A691" s="630" t="s">
        <v>272</v>
      </c>
      <c r="B691" s="622"/>
      <c r="C691" s="623"/>
    </row>
    <row r="692" spans="1:9">
      <c r="A692" s="631" t="s">
        <v>268</v>
      </c>
      <c r="B692" s="286">
        <f>SUM(B694:B696)</f>
        <v>0</v>
      </c>
      <c r="C692" s="286">
        <f>SUM(C694:C696)</f>
        <v>0</v>
      </c>
    </row>
    <row r="693" spans="1:9">
      <c r="A693" s="625" t="s">
        <v>50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6"/>
      <c r="C701" s="636"/>
      <c r="D701" s="636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7" t="s">
        <v>275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>
      <c r="A705" s="412"/>
      <c r="B705" s="412"/>
      <c r="C705" s="412"/>
      <c r="D705" s="412"/>
    </row>
    <row r="706" spans="1:7">
      <c r="A706" s="412"/>
      <c r="B706" s="412"/>
      <c r="C706" s="412"/>
      <c r="D706" s="412"/>
    </row>
    <row r="707" spans="1:7">
      <c r="A707" s="412"/>
      <c r="B707" s="412"/>
      <c r="C707" s="412"/>
      <c r="D707" s="412"/>
    </row>
    <row r="708" spans="1:7">
      <c r="A708" s="412"/>
      <c r="B708" s="412"/>
      <c r="C708" s="412"/>
      <c r="D708" s="412"/>
    </row>
    <row r="709" spans="1:7">
      <c r="A709" s="412"/>
      <c r="B709" s="412"/>
      <c r="C709" s="412"/>
      <c r="D709" s="412"/>
    </row>
    <row r="710" spans="1:7">
      <c r="A710" s="412"/>
      <c r="B710" s="412"/>
      <c r="C710" s="412"/>
      <c r="D710" s="412"/>
    </row>
    <row r="711" spans="1:7">
      <c r="A711" s="412"/>
      <c r="B711" s="412"/>
      <c r="C711" s="412"/>
      <c r="D711" s="412"/>
    </row>
    <row r="712" spans="1:7">
      <c r="A712" s="412"/>
      <c r="B712" s="412"/>
      <c r="C712" s="412"/>
      <c r="D712" s="412"/>
    </row>
    <row r="713" spans="1:7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276</v>
      </c>
      <c r="B715" s="583"/>
      <c r="C715" s="583"/>
    </row>
    <row r="716" spans="1:7" ht="14.25">
      <c r="A716" s="303" t="s">
        <v>277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278</v>
      </c>
      <c r="B718" s="643"/>
      <c r="C718" s="643"/>
      <c r="D718" s="644"/>
      <c r="E718" s="645" t="s">
        <v>263</v>
      </c>
      <c r="F718" s="646" t="s">
        <v>264</v>
      </c>
      <c r="G718" s="647"/>
    </row>
    <row r="719" spans="1:7" ht="14.25" customHeight="1" thickBot="1">
      <c r="A719" s="648" t="s">
        <v>279</v>
      </c>
      <c r="B719" s="649"/>
      <c r="C719" s="649"/>
      <c r="D719" s="650"/>
      <c r="E719" s="651">
        <f>SUM(E720:E727)</f>
        <v>97229.8</v>
      </c>
      <c r="F719" s="651">
        <f>SUM(F720:F727)</f>
        <v>132704.5</v>
      </c>
      <c r="G719" s="652"/>
    </row>
    <row r="720" spans="1:7">
      <c r="A720" s="653" t="s">
        <v>280</v>
      </c>
      <c r="B720" s="654"/>
      <c r="C720" s="654"/>
      <c r="D720" s="655"/>
      <c r="E720" s="656"/>
      <c r="F720" s="657"/>
      <c r="G720" s="258"/>
    </row>
    <row r="721" spans="1:7">
      <c r="A721" s="658" t="s">
        <v>281</v>
      </c>
      <c r="B721" s="659"/>
      <c r="C721" s="659"/>
      <c r="D721" s="660"/>
      <c r="E721" s="661"/>
      <c r="F721" s="662"/>
      <c r="G721" s="258"/>
    </row>
    <row r="722" spans="1:7">
      <c r="A722" s="658" t="s">
        <v>282</v>
      </c>
      <c r="B722" s="659"/>
      <c r="C722" s="659"/>
      <c r="D722" s="660"/>
      <c r="E722" s="661"/>
      <c r="F722" s="662"/>
      <c r="G722" s="258"/>
    </row>
    <row r="723" spans="1:7">
      <c r="A723" s="663" t="s">
        <v>283</v>
      </c>
      <c r="B723" s="664"/>
      <c r="C723" s="664"/>
      <c r="D723" s="665"/>
      <c r="E723" s="661">
        <v>95990.8</v>
      </c>
      <c r="F723" s="662">
        <v>131062.3</v>
      </c>
      <c r="G723" s="258"/>
    </row>
    <row r="724" spans="1:7">
      <c r="A724" s="658" t="s">
        <v>284</v>
      </c>
      <c r="B724" s="659"/>
      <c r="C724" s="659"/>
      <c r="D724" s="660"/>
      <c r="E724" s="661"/>
      <c r="F724" s="662"/>
      <c r="G724" s="258"/>
    </row>
    <row r="725" spans="1:7">
      <c r="A725" s="666" t="s">
        <v>285</v>
      </c>
      <c r="B725" s="667"/>
      <c r="C725" s="667"/>
      <c r="D725" s="668"/>
      <c r="E725" s="661"/>
      <c r="F725" s="662"/>
      <c r="G725" s="258"/>
    </row>
    <row r="726" spans="1:7">
      <c r="A726" s="666" t="s">
        <v>286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287</v>
      </c>
      <c r="B727" s="670"/>
      <c r="C727" s="670"/>
      <c r="D727" s="671"/>
      <c r="E727" s="672">
        <v>1239</v>
      </c>
      <c r="F727" s="673">
        <v>1642.2</v>
      </c>
      <c r="G727" s="258"/>
    </row>
    <row r="728" spans="1:7" ht="14.25" thickBot="1">
      <c r="A728" s="648" t="s">
        <v>288</v>
      </c>
      <c r="B728" s="649"/>
      <c r="C728" s="649"/>
      <c r="D728" s="650"/>
      <c r="E728" s="674">
        <v>-43.62</v>
      </c>
      <c r="F728" s="675">
        <v>587.22</v>
      </c>
      <c r="G728" s="652"/>
    </row>
    <row r="729" spans="1:7" ht="14.25" thickBot="1">
      <c r="A729" s="676" t="s">
        <v>289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290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291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292</v>
      </c>
      <c r="B732" s="677"/>
      <c r="C732" s="677"/>
      <c r="D732" s="678"/>
      <c r="E732" s="674"/>
      <c r="F732" s="674"/>
      <c r="G732" s="652"/>
    </row>
    <row r="733" spans="1:7">
      <c r="A733" s="653" t="s">
        <v>293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294</v>
      </c>
      <c r="B734" s="683"/>
      <c r="C734" s="683"/>
      <c r="D734" s="684"/>
      <c r="E734" s="685"/>
      <c r="F734" s="686"/>
      <c r="G734" s="687"/>
    </row>
    <row r="735" spans="1:7">
      <c r="A735" s="682" t="s">
        <v>295</v>
      </c>
      <c r="B735" s="683"/>
      <c r="C735" s="683"/>
      <c r="D735" s="684"/>
      <c r="E735" s="685"/>
      <c r="F735" s="686"/>
      <c r="G735" s="687"/>
    </row>
    <row r="736" spans="1:7">
      <c r="A736" s="682" t="s">
        <v>296</v>
      </c>
      <c r="B736" s="683"/>
      <c r="C736" s="683"/>
      <c r="D736" s="684"/>
      <c r="E736" s="685"/>
      <c r="F736" s="686"/>
      <c r="G736" s="687"/>
    </row>
    <row r="737" spans="1:7">
      <c r="A737" s="682" t="s">
        <v>297</v>
      </c>
      <c r="B737" s="683"/>
      <c r="C737" s="683"/>
      <c r="D737" s="684"/>
      <c r="E737" s="685"/>
      <c r="F737" s="686"/>
      <c r="G737" s="687"/>
    </row>
    <row r="738" spans="1:7">
      <c r="A738" s="682" t="s">
        <v>298</v>
      </c>
      <c r="B738" s="683"/>
      <c r="C738" s="683"/>
      <c r="D738" s="684"/>
      <c r="E738" s="685"/>
      <c r="F738" s="686"/>
      <c r="G738" s="687"/>
    </row>
    <row r="739" spans="1:7">
      <c r="A739" s="682" t="s">
        <v>299</v>
      </c>
      <c r="B739" s="683"/>
      <c r="C739" s="683"/>
      <c r="D739" s="684"/>
      <c r="E739" s="685"/>
      <c r="F739" s="686"/>
      <c r="G739" s="687"/>
    </row>
    <row r="740" spans="1:7">
      <c r="A740" s="682" t="s">
        <v>300</v>
      </c>
      <c r="B740" s="683"/>
      <c r="C740" s="683"/>
      <c r="D740" s="684"/>
      <c r="E740" s="685"/>
      <c r="F740" s="686"/>
      <c r="G740" s="687"/>
    </row>
    <row r="741" spans="1:7">
      <c r="A741" s="666" t="s">
        <v>301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302</v>
      </c>
      <c r="B742" s="683"/>
      <c r="C742" s="683"/>
      <c r="D742" s="684"/>
      <c r="E742" s="685"/>
      <c r="F742" s="686"/>
      <c r="G742" s="687"/>
    </row>
    <row r="743" spans="1:7">
      <c r="A743" s="682" t="s">
        <v>303</v>
      </c>
      <c r="B743" s="683"/>
      <c r="C743" s="683"/>
      <c r="D743" s="684"/>
      <c r="E743" s="685"/>
      <c r="F743" s="686"/>
      <c r="G743" s="687"/>
    </row>
    <row r="744" spans="1:7">
      <c r="A744" s="658" t="s">
        <v>304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305</v>
      </c>
      <c r="B745" s="683"/>
      <c r="C745" s="683"/>
      <c r="D745" s="684"/>
      <c r="E745" s="685"/>
      <c r="F745" s="686"/>
      <c r="G745" s="687"/>
    </row>
    <row r="746" spans="1:7">
      <c r="A746" s="682" t="s">
        <v>306</v>
      </c>
      <c r="B746" s="683"/>
      <c r="C746" s="683"/>
      <c r="D746" s="684"/>
      <c r="E746" s="685"/>
      <c r="F746" s="686"/>
      <c r="G746" s="687"/>
    </row>
    <row r="747" spans="1:7">
      <c r="A747" s="658" t="s">
        <v>307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308</v>
      </c>
      <c r="B748" s="683"/>
      <c r="C748" s="683"/>
      <c r="D748" s="684"/>
      <c r="E748" s="661"/>
      <c r="F748" s="662"/>
      <c r="G748" s="258"/>
    </row>
    <row r="749" spans="1:7">
      <c r="A749" s="682" t="s">
        <v>309</v>
      </c>
      <c r="B749" s="683"/>
      <c r="C749" s="683"/>
      <c r="D749" s="684"/>
      <c r="E749" s="661"/>
      <c r="F749" s="662"/>
      <c r="G749" s="258"/>
    </row>
    <row r="750" spans="1:7">
      <c r="A750" s="682" t="s">
        <v>310</v>
      </c>
      <c r="B750" s="683"/>
      <c r="C750" s="683"/>
      <c r="D750" s="684"/>
      <c r="E750" s="661"/>
      <c r="F750" s="662"/>
      <c r="G750" s="258"/>
    </row>
    <row r="751" spans="1:7">
      <c r="A751" s="682" t="s">
        <v>311</v>
      </c>
      <c r="B751" s="683"/>
      <c r="C751" s="683"/>
      <c r="D751" s="684"/>
      <c r="E751" s="661"/>
      <c r="F751" s="662"/>
      <c r="G751" s="258"/>
    </row>
    <row r="752" spans="1:7">
      <c r="A752" s="682" t="s">
        <v>312</v>
      </c>
      <c r="B752" s="683"/>
      <c r="C752" s="683"/>
      <c r="D752" s="684"/>
      <c r="E752" s="661"/>
      <c r="F752" s="662"/>
      <c r="G752" s="258"/>
    </row>
    <row r="753" spans="1:7">
      <c r="A753" s="682" t="s">
        <v>313</v>
      </c>
      <c r="B753" s="683"/>
      <c r="C753" s="683"/>
      <c r="D753" s="684"/>
      <c r="E753" s="661"/>
      <c r="F753" s="662"/>
      <c r="G753" s="258"/>
    </row>
    <row r="754" spans="1:7">
      <c r="A754" s="682" t="s">
        <v>314</v>
      </c>
      <c r="B754" s="683"/>
      <c r="C754" s="683"/>
      <c r="D754" s="684"/>
      <c r="E754" s="661"/>
      <c r="F754" s="662"/>
      <c r="G754" s="258"/>
    </row>
    <row r="755" spans="1:7">
      <c r="A755" s="682" t="s">
        <v>315</v>
      </c>
      <c r="B755" s="683"/>
      <c r="C755" s="683"/>
      <c r="D755" s="684"/>
      <c r="E755" s="661"/>
      <c r="F755" s="662"/>
      <c r="G755" s="258"/>
    </row>
    <row r="756" spans="1:7">
      <c r="A756" s="682" t="s">
        <v>316</v>
      </c>
      <c r="B756" s="683"/>
      <c r="C756" s="683"/>
      <c r="D756" s="684"/>
      <c r="E756" s="661"/>
      <c r="F756" s="662"/>
      <c r="G756" s="258"/>
    </row>
    <row r="757" spans="1:7">
      <c r="A757" s="689" t="s">
        <v>317</v>
      </c>
      <c r="B757" s="690"/>
      <c r="C757" s="690"/>
      <c r="D757" s="691"/>
      <c r="E757" s="661"/>
      <c r="F757" s="662"/>
      <c r="G757" s="258"/>
    </row>
    <row r="758" spans="1:7">
      <c r="A758" s="689" t="s">
        <v>318</v>
      </c>
      <c r="B758" s="690"/>
      <c r="C758" s="690"/>
      <c r="D758" s="691"/>
      <c r="E758" s="661"/>
      <c r="F758" s="662"/>
      <c r="G758" s="258"/>
    </row>
    <row r="759" spans="1:7">
      <c r="A759" s="689" t="s">
        <v>319</v>
      </c>
      <c r="B759" s="690"/>
      <c r="C759" s="690"/>
      <c r="D759" s="691"/>
      <c r="E759" s="661"/>
      <c r="F759" s="662"/>
      <c r="G759" s="258"/>
    </row>
    <row r="760" spans="1:7">
      <c r="A760" s="692" t="s">
        <v>320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300</v>
      </c>
      <c r="B761" s="696"/>
      <c r="C761" s="696"/>
      <c r="D761" s="697"/>
      <c r="E761" s="661"/>
      <c r="F761" s="662"/>
      <c r="G761" s="258"/>
    </row>
    <row r="762" spans="1:7" ht="14.25" thickBot="1">
      <c r="A762" s="698" t="s">
        <v>321</v>
      </c>
      <c r="B762" s="699"/>
      <c r="C762" s="699"/>
      <c r="D762" s="700"/>
      <c r="E762" s="701">
        <f>SUM(E719+E728+E729+E730+E731+E732)</f>
        <v>97186.180000000008</v>
      </c>
      <c r="F762" s="701">
        <f>SUM(F719+F728+F729+F730+F731+F732)</f>
        <v>133291.72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322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323</v>
      </c>
      <c r="B766" s="704"/>
      <c r="C766" s="705" t="s">
        <v>263</v>
      </c>
      <c r="D766" s="705" t="s">
        <v>264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324</v>
      </c>
      <c r="B768" s="711"/>
      <c r="C768" s="382">
        <v>2998.74</v>
      </c>
      <c r="D768" s="624">
        <v>18548.349999999999</v>
      </c>
    </row>
    <row r="769" spans="1:4">
      <c r="A769" s="446" t="s">
        <v>325</v>
      </c>
      <c r="B769" s="447"/>
      <c r="C769" s="235"/>
      <c r="D769" s="236"/>
    </row>
    <row r="770" spans="1:4">
      <c r="A770" s="446" t="s">
        <v>326</v>
      </c>
      <c r="B770" s="447"/>
      <c r="C770" s="235">
        <v>14564.48</v>
      </c>
      <c r="D770" s="236">
        <v>21187.97</v>
      </c>
    </row>
    <row r="771" spans="1:4" ht="29.45" customHeight="1">
      <c r="A771" s="449" t="s">
        <v>327</v>
      </c>
      <c r="B771" s="450"/>
      <c r="C771" s="235"/>
      <c r="D771" s="236"/>
    </row>
    <row r="772" spans="1:4" ht="42" customHeight="1">
      <c r="A772" s="449" t="s">
        <v>328</v>
      </c>
      <c r="B772" s="450"/>
      <c r="C772" s="235"/>
      <c r="D772" s="236"/>
    </row>
    <row r="773" spans="1:4" ht="29.45" customHeight="1">
      <c r="A773" s="449" t="s">
        <v>329</v>
      </c>
      <c r="B773" s="450"/>
      <c r="C773" s="235">
        <v>1120.6600000000001</v>
      </c>
      <c r="D773" s="236">
        <v>1181.3800000000001</v>
      </c>
    </row>
    <row r="774" spans="1:4">
      <c r="A774" s="449" t="s">
        <v>330</v>
      </c>
      <c r="B774" s="450"/>
      <c r="C774" s="235"/>
      <c r="D774" s="236"/>
    </row>
    <row r="775" spans="1:4" ht="21.75" customHeight="1">
      <c r="A775" s="574" t="s">
        <v>331</v>
      </c>
      <c r="B775" s="575"/>
      <c r="C775" s="235"/>
      <c r="D775" s="236"/>
    </row>
    <row r="776" spans="1:4" ht="33" customHeight="1">
      <c r="A776" s="449" t="s">
        <v>332</v>
      </c>
      <c r="B776" s="450"/>
      <c r="C776" s="712"/>
      <c r="D776" s="236"/>
    </row>
    <row r="777" spans="1:4" ht="14.25" thickBot="1">
      <c r="A777" s="451" t="s">
        <v>17</v>
      </c>
      <c r="B777" s="452"/>
      <c r="C777" s="241"/>
      <c r="D777" s="242"/>
    </row>
    <row r="778" spans="1:4" ht="16.5" thickBot="1">
      <c r="A778" s="713" t="s">
        <v>83</v>
      </c>
      <c r="B778" s="714"/>
      <c r="C778" s="715">
        <f>SUM(C768:C777)</f>
        <v>18683.88</v>
      </c>
      <c r="D778" s="715">
        <f>SUM(D768:D777)</f>
        <v>40917.699999999997</v>
      </c>
    </row>
    <row r="808" spans="1:6" ht="14.25">
      <c r="A808" s="303" t="s">
        <v>333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334</v>
      </c>
      <c r="B810" s="717"/>
      <c r="C810" s="717"/>
      <c r="D810" s="718"/>
      <c r="E810" s="614" t="s">
        <v>263</v>
      </c>
      <c r="F810" s="341" t="s">
        <v>264</v>
      </c>
    </row>
    <row r="811" spans="1:6" ht="14.25" thickBot="1">
      <c r="A811" s="423" t="s">
        <v>335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336</v>
      </c>
      <c r="B812" s="723"/>
      <c r="C812" s="723"/>
      <c r="D812" s="724"/>
      <c r="E812" s="725"/>
      <c r="F812" s="726"/>
    </row>
    <row r="813" spans="1:6">
      <c r="A813" s="727" t="s">
        <v>337</v>
      </c>
      <c r="B813" s="728"/>
      <c r="C813" s="728"/>
      <c r="D813" s="729"/>
      <c r="E813" s="730"/>
      <c r="F813" s="731"/>
    </row>
    <row r="814" spans="1:6" ht="14.25" thickBot="1">
      <c r="A814" s="732" t="s">
        <v>338</v>
      </c>
      <c r="B814" s="733"/>
      <c r="C814" s="733"/>
      <c r="D814" s="734"/>
      <c r="E814" s="735"/>
      <c r="F814" s="736"/>
    </row>
    <row r="815" spans="1:6" ht="14.25" thickBot="1">
      <c r="A815" s="737" t="s">
        <v>339</v>
      </c>
      <c r="B815" s="738"/>
      <c r="C815" s="738"/>
      <c r="D815" s="739"/>
      <c r="E815" s="740"/>
      <c r="F815" s="741"/>
    </row>
    <row r="816" spans="1:6" ht="14.25" thickBot="1">
      <c r="A816" s="742" t="s">
        <v>340</v>
      </c>
      <c r="B816" s="743"/>
      <c r="C816" s="743"/>
      <c r="D816" s="744"/>
      <c r="E816" s="721">
        <f>SUM(E817:E826)</f>
        <v>43265.99</v>
      </c>
      <c r="F816" s="721">
        <f>SUM(F817:F826)</f>
        <v>278.77</v>
      </c>
    </row>
    <row r="817" spans="1:6">
      <c r="A817" s="745" t="s">
        <v>341</v>
      </c>
      <c r="B817" s="746"/>
      <c r="C817" s="746"/>
      <c r="D817" s="747"/>
      <c r="E817" s="725"/>
      <c r="F817" s="725"/>
    </row>
    <row r="818" spans="1:6">
      <c r="A818" s="748" t="s">
        <v>342</v>
      </c>
      <c r="B818" s="749"/>
      <c r="C818" s="749"/>
      <c r="D818" s="750"/>
      <c r="E818" s="730"/>
      <c r="F818" s="730"/>
    </row>
    <row r="819" spans="1:6">
      <c r="A819" s="748" t="s">
        <v>343</v>
      </c>
      <c r="B819" s="749"/>
      <c r="C819" s="749"/>
      <c r="D819" s="750"/>
      <c r="E819" s="730"/>
      <c r="F819" s="730"/>
    </row>
    <row r="820" spans="1:6">
      <c r="A820" s="748" t="s">
        <v>344</v>
      </c>
      <c r="B820" s="749"/>
      <c r="C820" s="749"/>
      <c r="D820" s="750"/>
      <c r="E820" s="730"/>
      <c r="F820" s="731"/>
    </row>
    <row r="821" spans="1:6">
      <c r="A821" s="748" t="s">
        <v>345</v>
      </c>
      <c r="B821" s="749"/>
      <c r="C821" s="749"/>
      <c r="D821" s="750"/>
      <c r="E821" s="730"/>
      <c r="F821" s="731"/>
    </row>
    <row r="822" spans="1:6">
      <c r="A822" s="748" t="s">
        <v>346</v>
      </c>
      <c r="B822" s="749"/>
      <c r="C822" s="749"/>
      <c r="D822" s="750"/>
      <c r="E822" s="751"/>
      <c r="F822" s="752"/>
    </row>
    <row r="823" spans="1:6">
      <c r="A823" s="748" t="s">
        <v>347</v>
      </c>
      <c r="B823" s="749"/>
      <c r="C823" s="749"/>
      <c r="D823" s="750"/>
      <c r="E823" s="751"/>
      <c r="F823" s="752"/>
    </row>
    <row r="824" spans="1:6" ht="25.9" customHeight="1">
      <c r="A824" s="727" t="s">
        <v>348</v>
      </c>
      <c r="B824" s="728"/>
      <c r="C824" s="728"/>
      <c r="D824" s="729"/>
      <c r="E824" s="730"/>
      <c r="F824" s="731"/>
    </row>
    <row r="825" spans="1:6" ht="54.6" customHeight="1">
      <c r="A825" s="727" t="s">
        <v>349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350</v>
      </c>
      <c r="B826" s="733"/>
      <c r="C826" s="733"/>
      <c r="D826" s="734"/>
      <c r="E826" s="751">
        <v>43265.99</v>
      </c>
      <c r="F826" s="752">
        <v>278.77</v>
      </c>
    </row>
    <row r="827" spans="1:6" ht="14.25" thickBot="1">
      <c r="A827" s="753" t="s">
        <v>83</v>
      </c>
      <c r="B827" s="754"/>
      <c r="C827" s="754"/>
      <c r="D827" s="755"/>
      <c r="E827" s="417">
        <f>SUM(E811+E815+E816)</f>
        <v>43265.99</v>
      </c>
      <c r="F827" s="417">
        <f>SUM(F811+F815+F816)</f>
        <v>278.77</v>
      </c>
    </row>
    <row r="851" spans="1:6">
      <c r="A851" s="12" t="s">
        <v>351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352</v>
      </c>
      <c r="B853" s="264"/>
      <c r="C853" s="264"/>
      <c r="D853" s="265"/>
      <c r="E853" s="614" t="s">
        <v>263</v>
      </c>
      <c r="F853" s="341" t="s">
        <v>264</v>
      </c>
    </row>
    <row r="854" spans="1:6" ht="41.25" customHeight="1" thickBot="1">
      <c r="A854" s="756" t="s">
        <v>353</v>
      </c>
      <c r="B854" s="757"/>
      <c r="C854" s="757"/>
      <c r="D854" s="758"/>
      <c r="E854" s="759"/>
      <c r="F854" s="759"/>
    </row>
    <row r="855" spans="1:6" ht="14.25" thickBot="1">
      <c r="A855" s="423" t="s">
        <v>354</v>
      </c>
      <c r="B855" s="719"/>
      <c r="C855" s="719"/>
      <c r="D855" s="720"/>
      <c r="E855" s="616">
        <f>SUM(E856+E857+E861)</f>
        <v>0</v>
      </c>
      <c r="F855" s="616">
        <f>SUM(F856+F857+F861)</f>
        <v>0</v>
      </c>
    </row>
    <row r="856" spans="1:6">
      <c r="A856" s="760" t="s">
        <v>355</v>
      </c>
      <c r="B856" s="761"/>
      <c r="C856" s="761"/>
      <c r="D856" s="762"/>
      <c r="E856" s="250"/>
      <c r="F856" s="250"/>
    </row>
    <row r="857" spans="1:6">
      <c r="A857" s="318" t="s">
        <v>356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357</v>
      </c>
      <c r="B858" s="765"/>
      <c r="C858" s="765"/>
      <c r="D858" s="468"/>
      <c r="E858" s="235"/>
      <c r="F858" s="235"/>
    </row>
    <row r="859" spans="1:6">
      <c r="A859" s="329" t="s">
        <v>358</v>
      </c>
      <c r="B859" s="765"/>
      <c r="C859" s="765"/>
      <c r="D859" s="468"/>
      <c r="E859" s="235"/>
      <c r="F859" s="235"/>
    </row>
    <row r="860" spans="1:6">
      <c r="A860" s="329" t="s">
        <v>359</v>
      </c>
      <c r="B860" s="765"/>
      <c r="C860" s="765"/>
      <c r="D860" s="468"/>
      <c r="E860" s="235"/>
      <c r="F860" s="235"/>
    </row>
    <row r="861" spans="1:6">
      <c r="A861" s="469" t="s">
        <v>360</v>
      </c>
      <c r="B861" s="766"/>
      <c r="C861" s="766"/>
      <c r="D861" s="470"/>
      <c r="E861" s="292">
        <f>SUM(E862:E866)</f>
        <v>0</v>
      </c>
      <c r="F861" s="292">
        <f>SUM(F862:F866)</f>
        <v>0</v>
      </c>
    </row>
    <row r="862" spans="1:6">
      <c r="A862" s="329" t="s">
        <v>361</v>
      </c>
      <c r="B862" s="765"/>
      <c r="C862" s="765"/>
      <c r="D862" s="468"/>
      <c r="E862" s="235"/>
      <c r="F862" s="235"/>
    </row>
    <row r="863" spans="1:6">
      <c r="A863" s="329" t="s">
        <v>362</v>
      </c>
      <c r="B863" s="765"/>
      <c r="C863" s="765"/>
      <c r="D863" s="468"/>
      <c r="E863" s="235"/>
      <c r="F863" s="235"/>
    </row>
    <row r="864" spans="1:6">
      <c r="A864" s="329" t="s">
        <v>363</v>
      </c>
      <c r="B864" s="765"/>
      <c r="C864" s="765"/>
      <c r="D864" s="468"/>
      <c r="E864" s="235"/>
      <c r="F864" s="235"/>
    </row>
    <row r="865" spans="1:6">
      <c r="A865" s="329" t="s">
        <v>364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365</v>
      </c>
      <c r="B866" s="768"/>
      <c r="C866" s="768"/>
      <c r="D866" s="769"/>
      <c r="E866" s="622"/>
      <c r="F866" s="622"/>
    </row>
    <row r="867" spans="1:6" ht="14.25" thickBot="1">
      <c r="A867" s="770" t="s">
        <v>366</v>
      </c>
      <c r="B867" s="771"/>
      <c r="C867" s="771"/>
      <c r="D867" s="772"/>
      <c r="E867" s="773">
        <f>SUM(E854+E855)</f>
        <v>0</v>
      </c>
      <c r="F867" s="773">
        <f>SUM(F854+F855)</f>
        <v>0</v>
      </c>
    </row>
    <row r="894" spans="1:6" ht="14.25">
      <c r="A894" s="61" t="s">
        <v>367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263</v>
      </c>
      <c r="F896" s="778" t="s">
        <v>264</v>
      </c>
    </row>
    <row r="897" spans="1:6" ht="14.25" thickBot="1">
      <c r="A897" s="779" t="s">
        <v>368</v>
      </c>
      <c r="B897" s="780"/>
      <c r="C897" s="780"/>
      <c r="D897" s="781"/>
      <c r="E897" s="759"/>
      <c r="F897" s="759"/>
    </row>
    <row r="898" spans="1:6" ht="14.25" thickBot="1">
      <c r="A898" s="782" t="s">
        <v>369</v>
      </c>
      <c r="B898" s="783"/>
      <c r="C898" s="783"/>
      <c r="D898" s="784"/>
      <c r="E898" s="616">
        <f>SUM(E899:E900)</f>
        <v>8.2200000000000006</v>
      </c>
      <c r="F898" s="616">
        <f>SUM(F899:F900)</f>
        <v>0</v>
      </c>
    </row>
    <row r="899" spans="1:6" ht="22.5" customHeight="1">
      <c r="A899" s="785" t="s">
        <v>370</v>
      </c>
      <c r="B899" s="786"/>
      <c r="C899" s="786"/>
      <c r="D899" s="787"/>
      <c r="E899" s="382"/>
      <c r="F899" s="382"/>
    </row>
    <row r="900" spans="1:6" ht="15.75" customHeight="1" thickBot="1">
      <c r="A900" s="788" t="s">
        <v>371</v>
      </c>
      <c r="B900" s="789"/>
      <c r="C900" s="789"/>
      <c r="D900" s="790"/>
      <c r="E900" s="241">
        <v>8.2200000000000006</v>
      </c>
      <c r="F900" s="241">
        <v>0</v>
      </c>
    </row>
    <row r="901" spans="1:6">
      <c r="A901" s="791" t="s">
        <v>372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373</v>
      </c>
      <c r="B902" s="796"/>
      <c r="C902" s="796"/>
      <c r="D902" s="797"/>
      <c r="E902" s="228"/>
      <c r="F902" s="228"/>
    </row>
    <row r="903" spans="1:6">
      <c r="A903" s="795" t="s">
        <v>374</v>
      </c>
      <c r="B903" s="796"/>
      <c r="C903" s="796"/>
      <c r="D903" s="797"/>
      <c r="E903" s="235"/>
      <c r="F903" s="235"/>
    </row>
    <row r="904" spans="1:6">
      <c r="A904" s="798" t="s">
        <v>375</v>
      </c>
      <c r="B904" s="799"/>
      <c r="C904" s="799"/>
      <c r="D904" s="800"/>
      <c r="E904" s="382"/>
      <c r="F904" s="382"/>
    </row>
    <row r="905" spans="1:6">
      <c r="A905" s="801" t="s">
        <v>376</v>
      </c>
      <c r="B905" s="802"/>
      <c r="C905" s="802"/>
      <c r="D905" s="803"/>
      <c r="E905" s="235"/>
      <c r="F905" s="235"/>
    </row>
    <row r="906" spans="1:6">
      <c r="A906" s="801" t="s">
        <v>377</v>
      </c>
      <c r="B906" s="802"/>
      <c r="C906" s="802"/>
      <c r="D906" s="803"/>
      <c r="E906" s="241"/>
      <c r="F906" s="241"/>
    </row>
    <row r="907" spans="1:6">
      <c r="A907" s="801" t="s">
        <v>378</v>
      </c>
      <c r="B907" s="802"/>
      <c r="C907" s="802"/>
      <c r="D907" s="803"/>
      <c r="E907" s="241"/>
      <c r="F907" s="241"/>
    </row>
    <row r="908" spans="1:6" ht="14.25" thickBot="1">
      <c r="A908" s="804" t="s">
        <v>135</v>
      </c>
      <c r="B908" s="805"/>
      <c r="C908" s="805"/>
      <c r="D908" s="806"/>
      <c r="E908" s="241"/>
      <c r="F908" s="241"/>
    </row>
    <row r="909" spans="1:6" ht="16.5" thickBot="1">
      <c r="A909" s="713" t="s">
        <v>83</v>
      </c>
      <c r="B909" s="807"/>
      <c r="C909" s="807"/>
      <c r="D909" s="714"/>
      <c r="E909" s="808">
        <f>SUM(E897+E898+E901)</f>
        <v>8.2200000000000006</v>
      </c>
      <c r="F909" s="808">
        <f>SUM(F897+F898+F901)</f>
        <v>0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379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263</v>
      </c>
      <c r="F914" s="341" t="s">
        <v>264</v>
      </c>
    </row>
    <row r="915" spans="1:6" ht="14.25" thickBot="1">
      <c r="A915" s="423" t="s">
        <v>369</v>
      </c>
      <c r="B915" s="719"/>
      <c r="C915" s="719"/>
      <c r="D915" s="720"/>
      <c r="E915" s="616">
        <f>E916+E917</f>
        <v>0</v>
      </c>
      <c r="F915" s="616">
        <f>F916+F917</f>
        <v>0</v>
      </c>
    </row>
    <row r="916" spans="1:6">
      <c r="A916" s="745" t="s">
        <v>380</v>
      </c>
      <c r="B916" s="746"/>
      <c r="C916" s="746"/>
      <c r="D916" s="747"/>
      <c r="E916" s="279"/>
      <c r="F916" s="811"/>
    </row>
    <row r="917" spans="1:6" ht="14.25" thickBot="1">
      <c r="A917" s="812" t="s">
        <v>381</v>
      </c>
      <c r="B917" s="813"/>
      <c r="C917" s="813"/>
      <c r="D917" s="814"/>
      <c r="E917" s="622"/>
      <c r="F917" s="623"/>
    </row>
    <row r="918" spans="1:6" ht="14.25" thickBot="1">
      <c r="A918" s="423" t="s">
        <v>382</v>
      </c>
      <c r="B918" s="719"/>
      <c r="C918" s="719"/>
      <c r="D918" s="720"/>
      <c r="E918" s="616">
        <f>SUM(E919:E924)</f>
        <v>0</v>
      </c>
      <c r="F918" s="616">
        <f>SUM(F919:F924)</f>
        <v>0</v>
      </c>
    </row>
    <row r="919" spans="1:6">
      <c r="A919" s="748" t="s">
        <v>383</v>
      </c>
      <c r="B919" s="749"/>
      <c r="C919" s="749"/>
      <c r="D919" s="750"/>
      <c r="E919" s="235"/>
      <c r="F919" s="235"/>
    </row>
    <row r="920" spans="1:6">
      <c r="A920" s="727" t="s">
        <v>384</v>
      </c>
      <c r="B920" s="728"/>
      <c r="C920" s="728"/>
      <c r="D920" s="729"/>
      <c r="E920" s="235"/>
      <c r="F920" s="235"/>
    </row>
    <row r="921" spans="1:6">
      <c r="A921" s="727" t="s">
        <v>385</v>
      </c>
      <c r="B921" s="728"/>
      <c r="C921" s="728"/>
      <c r="D921" s="729"/>
      <c r="E921" s="241"/>
      <c r="F921" s="241"/>
    </row>
    <row r="922" spans="1:6">
      <c r="A922" s="727" t="s">
        <v>386</v>
      </c>
      <c r="B922" s="728"/>
      <c r="C922" s="728"/>
      <c r="D922" s="729"/>
      <c r="E922" s="241"/>
      <c r="F922" s="241"/>
    </row>
    <row r="923" spans="1:6">
      <c r="A923" s="727" t="s">
        <v>387</v>
      </c>
      <c r="B923" s="728"/>
      <c r="C923" s="728"/>
      <c r="D923" s="729"/>
      <c r="E923" s="241"/>
      <c r="F923" s="241"/>
    </row>
    <row r="924" spans="1:6" ht="14.25" thickBot="1">
      <c r="A924" s="815" t="s">
        <v>135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0</v>
      </c>
      <c r="F925" s="417">
        <f>SUM(F915+F918)</f>
        <v>0</v>
      </c>
    </row>
    <row r="941" spans="1:6" ht="15.75">
      <c r="A941" s="819" t="s">
        <v>388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389</v>
      </c>
      <c r="B943" s="822"/>
      <c r="C943" s="823" t="s">
        <v>390</v>
      </c>
      <c r="D943" s="824"/>
      <c r="E943" s="824"/>
      <c r="F943" s="825"/>
    </row>
    <row r="944" spans="1:6" ht="14.25" thickBot="1">
      <c r="A944" s="826"/>
      <c r="B944" s="827"/>
      <c r="C944" s="828" t="s">
        <v>391</v>
      </c>
      <c r="D944" s="829" t="s">
        <v>392</v>
      </c>
      <c r="E944" s="830" t="s">
        <v>265</v>
      </c>
      <c r="F944" s="829" t="s">
        <v>269</v>
      </c>
    </row>
    <row r="945" spans="1:6">
      <c r="A945" s="831" t="s">
        <v>393</v>
      </c>
      <c r="B945" s="344"/>
      <c r="C945" s="832">
        <f>SUM(C946:C948)</f>
        <v>0</v>
      </c>
      <c r="D945" s="832">
        <f>SUM(D946:D948)</f>
        <v>0</v>
      </c>
      <c r="E945" s="832">
        <f>SUM(E946:E948)</f>
        <v>0</v>
      </c>
      <c r="F945" s="294">
        <f>SUM(F946:F948)</f>
        <v>5840.83</v>
      </c>
    </row>
    <row r="946" spans="1:6">
      <c r="A946" s="833" t="s">
        <v>394</v>
      </c>
      <c r="B946" s="348"/>
      <c r="C946" s="293"/>
      <c r="D946" s="235"/>
      <c r="E946" s="234"/>
      <c r="F946" s="235">
        <v>5840.83</v>
      </c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136</v>
      </c>
      <c r="B951" s="838"/>
      <c r="C951" s="839">
        <f>C945+C949+C950</f>
        <v>0</v>
      </c>
      <c r="D951" s="839">
        <f>D945+D949+D950</f>
        <v>0</v>
      </c>
      <c r="E951" s="839">
        <f>E945+E949+E950</f>
        <v>0</v>
      </c>
      <c r="F951" s="840">
        <f>F945+F949+F950</f>
        <v>5840.83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32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24</v>
      </c>
      <c r="D959" s="844">
        <v>25</v>
      </c>
    </row>
    <row r="962" spans="1:6" ht="24" customHeight="1">
      <c r="A962" s="303" t="s">
        <v>403</v>
      </c>
      <c r="B962" s="303"/>
      <c r="C962" s="303"/>
      <c r="D962" s="303"/>
      <c r="E962" s="303"/>
      <c r="F962" s="303"/>
    </row>
    <row r="963" spans="1:6" ht="16.5" thickBot="1">
      <c r="A963" s="258"/>
      <c r="B963" s="433"/>
      <c r="C963" s="433"/>
      <c r="D963" s="258"/>
      <c r="E963" s="258"/>
    </row>
    <row r="964" spans="1:6" ht="51.75" thickBot="1">
      <c r="A964" s="828" t="s">
        <v>404</v>
      </c>
      <c r="B964" s="829" t="s">
        <v>405</v>
      </c>
      <c r="C964" s="829" t="s">
        <v>151</v>
      </c>
      <c r="D964" s="218" t="s">
        <v>406</v>
      </c>
      <c r="E964" s="217" t="s">
        <v>407</v>
      </c>
    </row>
    <row r="965" spans="1:6">
      <c r="A965" s="845" t="s">
        <v>80</v>
      </c>
      <c r="B965" s="250"/>
      <c r="C965" s="250"/>
      <c r="D965" s="251"/>
      <c r="E965" s="250"/>
    </row>
    <row r="966" spans="1:6">
      <c r="A966" s="846" t="s">
        <v>81</v>
      </c>
      <c r="B966" s="235"/>
      <c r="C966" s="235"/>
      <c r="D966" s="234"/>
      <c r="E966" s="235"/>
    </row>
    <row r="967" spans="1:6">
      <c r="A967" s="846" t="s">
        <v>408</v>
      </c>
      <c r="B967" s="235"/>
      <c r="C967" s="235"/>
      <c r="D967" s="234"/>
      <c r="E967" s="235"/>
    </row>
    <row r="968" spans="1:6">
      <c r="A968" s="846" t="s">
        <v>409</v>
      </c>
      <c r="B968" s="235"/>
      <c r="C968" s="235"/>
      <c r="D968" s="234"/>
      <c r="E968" s="235"/>
    </row>
    <row r="969" spans="1:6">
      <c r="A969" s="846" t="s">
        <v>410</v>
      </c>
      <c r="B969" s="235"/>
      <c r="C969" s="235"/>
      <c r="D969" s="234"/>
      <c r="E969" s="235"/>
    </row>
    <row r="970" spans="1:6">
      <c r="A970" s="846" t="s">
        <v>411</v>
      </c>
      <c r="B970" s="235"/>
      <c r="C970" s="235"/>
      <c r="D970" s="234"/>
      <c r="E970" s="235"/>
    </row>
    <row r="971" spans="1:6">
      <c r="A971" s="846" t="s">
        <v>412</v>
      </c>
      <c r="B971" s="235"/>
      <c r="C971" s="235"/>
      <c r="D971" s="234"/>
      <c r="E971" s="235"/>
    </row>
    <row r="972" spans="1:6" ht="14.25" thickBot="1">
      <c r="A972" s="847" t="s">
        <v>413</v>
      </c>
      <c r="B972" s="622"/>
      <c r="C972" s="622"/>
      <c r="D972" s="848"/>
      <c r="E972" s="622"/>
    </row>
    <row r="983" spans="1:5" ht="14.25">
      <c r="A983" s="583" t="s">
        <v>414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151</v>
      </c>
      <c r="D985" s="852" t="s">
        <v>415</v>
      </c>
      <c r="E985" s="853" t="s">
        <v>407</v>
      </c>
    </row>
    <row r="986" spans="1:5">
      <c r="A986" s="845" t="s">
        <v>80</v>
      </c>
      <c r="B986" s="250"/>
      <c r="C986" s="250"/>
      <c r="D986" s="251"/>
      <c r="E986" s="250"/>
    </row>
    <row r="987" spans="1:5">
      <c r="A987" s="846" t="s">
        <v>81</v>
      </c>
      <c r="B987" s="235"/>
      <c r="C987" s="235"/>
      <c r="D987" s="234"/>
      <c r="E987" s="235"/>
    </row>
    <row r="988" spans="1:5">
      <c r="A988" s="846" t="s">
        <v>408</v>
      </c>
      <c r="B988" s="235"/>
      <c r="C988" s="235"/>
      <c r="D988" s="234"/>
      <c r="E988" s="235"/>
    </row>
    <row r="989" spans="1:5">
      <c r="A989" s="846" t="s">
        <v>409</v>
      </c>
      <c r="B989" s="235"/>
      <c r="C989" s="235"/>
      <c r="D989" s="234"/>
      <c r="E989" s="235"/>
    </row>
    <row r="990" spans="1:5">
      <c r="A990" s="846" t="s">
        <v>410</v>
      </c>
      <c r="B990" s="235"/>
      <c r="C990" s="235"/>
      <c r="D990" s="234"/>
      <c r="E990" s="235"/>
    </row>
    <row r="991" spans="1:5">
      <c r="A991" s="846" t="s">
        <v>411</v>
      </c>
      <c r="B991" s="235"/>
      <c r="C991" s="235"/>
      <c r="D991" s="234"/>
      <c r="E991" s="235"/>
    </row>
    <row r="992" spans="1:5">
      <c r="A992" s="846" t="s">
        <v>412</v>
      </c>
      <c r="B992" s="235"/>
      <c r="C992" s="235"/>
      <c r="D992" s="234"/>
      <c r="E992" s="235"/>
    </row>
    <row r="993" spans="1:7" ht="14.25" thickBot="1">
      <c r="A993" s="847" t="s">
        <v>413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416</v>
      </c>
      <c r="B1002" s="857"/>
      <c r="C1002" s="855"/>
      <c r="D1002" s="856"/>
      <c r="E1002" s="857"/>
      <c r="F1002" s="856" t="s">
        <v>417</v>
      </c>
      <c r="G1002" s="856"/>
    </row>
    <row r="1003" spans="1:7" ht="15">
      <c r="A1003" s="857" t="s">
        <v>418</v>
      </c>
      <c r="B1003" s="339"/>
      <c r="C1003" s="856" t="s">
        <v>419</v>
      </c>
      <c r="D1003" s="858"/>
      <c r="E1003" s="857"/>
      <c r="F1003" s="856" t="s">
        <v>420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           Przedszkole NR 93"Baśniowy Dworek na Kole" ul. Brożka 5, 01-451 Warszawa
Informacja dodatkowa do sprawozdania finansowego za rok obrotowy zakończony 31 grudnia 2021 r.
II. Dodatkowe informacje i objaśnienia</oddHeader>
  </headerFooter>
  <rowBreaks count="15" manualBreakCount="15">
    <brk id="88" max="16383" man="1"/>
    <brk id="210" max="9" man="1"/>
    <brk id="246" max="9" man="1"/>
    <brk id="286" max="9" man="1"/>
    <brk id="323" max="9" man="1"/>
    <brk id="411" max="16383" man="1"/>
    <brk id="451" max="9" man="1"/>
    <brk id="490" max="16383" man="1"/>
    <brk id="620" max="16383" man="1"/>
    <brk id="714" max="16383" man="1"/>
    <brk id="762" max="16383" man="1"/>
    <brk id="806" max="9" man="1"/>
    <brk id="849" max="16383" man="1"/>
    <brk id="939" max="9" man="1"/>
    <brk id="9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2022-05-06T11:11:45Z</dcterms:created>
  <dcterms:modified xsi:type="dcterms:W3CDTF">2022-05-06T11:12:18Z</dcterms:modified>
</cp:coreProperties>
</file>