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SP 222\2021\"/>
    </mc:Choice>
  </mc:AlternateContent>
  <bookViews>
    <workbookView xWindow="0" yWindow="0" windowWidth="24000" windowHeight="8835"/>
  </bookViews>
  <sheets>
    <sheet name="SP22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81" i="1" l="1"/>
  <c r="F975" i="1"/>
  <c r="F981" i="1" s="1"/>
  <c r="E975" i="1"/>
  <c r="D975" i="1"/>
  <c r="D981" i="1" s="1"/>
  <c r="C975" i="1"/>
  <c r="C981" i="1" s="1"/>
  <c r="E955" i="1"/>
  <c r="F948" i="1"/>
  <c r="E948" i="1"/>
  <c r="F945" i="1"/>
  <c r="F955" i="1" s="1"/>
  <c r="E945" i="1"/>
  <c r="F931" i="1"/>
  <c r="F939" i="1" s="1"/>
  <c r="E931" i="1"/>
  <c r="F928" i="1"/>
  <c r="E928" i="1"/>
  <c r="E939" i="1" s="1"/>
  <c r="F891" i="1"/>
  <c r="E891" i="1"/>
  <c r="F887" i="1"/>
  <c r="F885" i="1" s="1"/>
  <c r="F897" i="1" s="1"/>
  <c r="E887" i="1"/>
  <c r="E885" i="1" s="1"/>
  <c r="E897" i="1" s="1"/>
  <c r="F856" i="1"/>
  <c r="F851" i="1"/>
  <c r="F846" i="1" s="1"/>
  <c r="F857" i="1" s="1"/>
  <c r="E846" i="1"/>
  <c r="F841" i="1"/>
  <c r="E841" i="1"/>
  <c r="E857" i="1" s="1"/>
  <c r="D808" i="1"/>
  <c r="C808" i="1"/>
  <c r="F777" i="1"/>
  <c r="E777" i="1"/>
  <c r="F774" i="1"/>
  <c r="E774" i="1"/>
  <c r="F771" i="1"/>
  <c r="E771" i="1"/>
  <c r="F763" i="1"/>
  <c r="E763" i="1"/>
  <c r="F762" i="1"/>
  <c r="E762" i="1"/>
  <c r="F749" i="1"/>
  <c r="F792" i="1" s="1"/>
  <c r="E749" i="1"/>
  <c r="E792" i="1" s="1"/>
  <c r="C691" i="1"/>
  <c r="B691" i="1"/>
  <c r="C685" i="1"/>
  <c r="B685" i="1"/>
  <c r="C684" i="1"/>
  <c r="B684" i="1"/>
  <c r="C681" i="1"/>
  <c r="B681" i="1"/>
  <c r="B677" i="1" s="1"/>
  <c r="C678" i="1"/>
  <c r="C677" i="1" s="1"/>
  <c r="B678" i="1"/>
  <c r="D590" i="1"/>
  <c r="D582" i="1"/>
  <c r="C582" i="1"/>
  <c r="C581" i="1" s="1"/>
  <c r="C590" i="1" s="1"/>
  <c r="D581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48" i="1"/>
  <c r="H548" i="1"/>
  <c r="G548" i="1"/>
  <c r="F548" i="1"/>
  <c r="E548" i="1"/>
  <c r="D548" i="1"/>
  <c r="C548" i="1"/>
  <c r="B548" i="1"/>
  <c r="I544" i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80" i="1"/>
  <c r="D469" i="1"/>
  <c r="C469" i="1"/>
  <c r="D458" i="1"/>
  <c r="C458" i="1"/>
  <c r="C480" i="1" s="1"/>
  <c r="C447" i="1"/>
  <c r="D426" i="1"/>
  <c r="D447" i="1" s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E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2" i="1" s="1"/>
  <c r="G265" i="1"/>
  <c r="G264" i="1"/>
  <c r="G263" i="1"/>
  <c r="F262" i="1"/>
  <c r="F283" i="1" s="1"/>
  <c r="E262" i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D110" i="1" s="1"/>
  <c r="C108" i="1"/>
  <c r="B108" i="1"/>
  <c r="E107" i="1"/>
  <c r="E108" i="1" s="1"/>
  <c r="E106" i="1"/>
  <c r="E105" i="1"/>
  <c r="D103" i="1"/>
  <c r="C103" i="1"/>
  <c r="C110" i="1" s="1"/>
  <c r="E102" i="1"/>
  <c r="E101" i="1"/>
  <c r="E100" i="1"/>
  <c r="E99" i="1" s="1"/>
  <c r="D99" i="1"/>
  <c r="C99" i="1"/>
  <c r="B99" i="1"/>
  <c r="E98" i="1"/>
  <c r="E97" i="1"/>
  <c r="E96" i="1"/>
  <c r="D96" i="1"/>
  <c r="C96" i="1"/>
  <c r="B96" i="1"/>
  <c r="B103" i="1" s="1"/>
  <c r="B110" i="1" s="1"/>
  <c r="E95" i="1"/>
  <c r="E103" i="1" s="1"/>
  <c r="E110" i="1" s="1"/>
  <c r="C75" i="1"/>
  <c r="C73" i="1"/>
  <c r="C68" i="1"/>
  <c r="C65" i="1"/>
  <c r="C62" i="1"/>
  <c r="C56" i="1"/>
  <c r="C53" i="1"/>
  <c r="C59" i="1" s="1"/>
  <c r="C76" i="1" s="1"/>
  <c r="I36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4" i="1" s="1"/>
  <c r="I31" i="1"/>
  <c r="D29" i="1"/>
  <c r="C29" i="1"/>
  <c r="I28" i="1"/>
  <c r="I27" i="1"/>
  <c r="I26" i="1" s="1"/>
  <c r="H26" i="1"/>
  <c r="G26" i="1"/>
  <c r="G29" i="1" s="1"/>
  <c r="G37" i="1" s="1"/>
  <c r="F26" i="1"/>
  <c r="E26" i="1"/>
  <c r="D26" i="1"/>
  <c r="C26" i="1"/>
  <c r="B26" i="1"/>
  <c r="I25" i="1"/>
  <c r="I24" i="1"/>
  <c r="I23" i="1"/>
  <c r="I22" i="1"/>
  <c r="H22" i="1"/>
  <c r="H29" i="1" s="1"/>
  <c r="G22" i="1"/>
  <c r="F22" i="1"/>
  <c r="F29" i="1" s="1"/>
  <c r="E22" i="1"/>
  <c r="E29" i="1" s="1"/>
  <c r="D22" i="1"/>
  <c r="C22" i="1"/>
  <c r="B22" i="1"/>
  <c r="B29" i="1" s="1"/>
  <c r="I21" i="1"/>
  <c r="I29" i="1" s="1"/>
  <c r="G19" i="1"/>
  <c r="B19" i="1"/>
  <c r="I18" i="1"/>
  <c r="I16" i="1" s="1"/>
  <c r="I17" i="1"/>
  <c r="H16" i="1"/>
  <c r="G16" i="1"/>
  <c r="F16" i="1"/>
  <c r="E16" i="1"/>
  <c r="E19" i="1" s="1"/>
  <c r="E37" i="1" s="1"/>
  <c r="D16" i="1"/>
  <c r="C16" i="1"/>
  <c r="B16" i="1"/>
  <c r="I15" i="1"/>
  <c r="I14" i="1"/>
  <c r="I13" i="1"/>
  <c r="I12" i="1" s="1"/>
  <c r="H12" i="1"/>
  <c r="H19" i="1" s="1"/>
  <c r="G12" i="1"/>
  <c r="F12" i="1"/>
  <c r="F19" i="1" s="1"/>
  <c r="F37" i="1" s="1"/>
  <c r="E12" i="1"/>
  <c r="D12" i="1"/>
  <c r="D19" i="1" s="1"/>
  <c r="D37" i="1" s="1"/>
  <c r="C12" i="1"/>
  <c r="C19" i="1" s="1"/>
  <c r="C37" i="1" s="1"/>
  <c r="B12" i="1"/>
  <c r="I11" i="1"/>
  <c r="H37" i="1" l="1"/>
  <c r="I19" i="1"/>
  <c r="I37" i="1" s="1"/>
  <c r="G283" i="1"/>
  <c r="I557" i="1"/>
  <c r="I559" i="1" s="1"/>
</calcChain>
</file>

<file path=xl/sharedStrings.xml><?xml version="1.0" encoding="utf-8"?>
<sst xmlns="http://schemas.openxmlformats.org/spreadsheetml/2006/main" count="644" uniqueCount="422">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</sst>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54" fillId="0" borderId="97" xfId="0" applyNumberFormat="1" applyFont="1" applyFill="1" applyBorder="1" applyAlignment="1" applyProtection="1">
      <alignment vertical="center" wrapText="1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3"/>
  <sheetViews>
    <sheetView tabSelected="1" view="pageLayout" topLeftCell="A964" zoomScaleNormal="100" zoomScaleSheetLayoutView="80" workbookViewId="0">
      <selection activeCell="F976" sqref="F976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4043423.27</v>
      </c>
      <c r="E11" s="39">
        <v>510455.92</v>
      </c>
      <c r="F11" s="39"/>
      <c r="G11" s="39">
        <v>447034.7</v>
      </c>
      <c r="H11" s="39"/>
      <c r="I11" s="40">
        <f>SUM(B11:H11)</f>
        <v>5000913.8900000006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164273.13</v>
      </c>
      <c r="F12" s="42">
        <f t="shared" si="0"/>
        <v>0</v>
      </c>
      <c r="G12" s="42">
        <f t="shared" si="0"/>
        <v>31562.41</v>
      </c>
      <c r="H12" s="42">
        <f t="shared" si="0"/>
        <v>0</v>
      </c>
      <c r="I12" s="40">
        <f t="shared" si="0"/>
        <v>195835.54</v>
      </c>
    </row>
    <row r="13" spans="1:10">
      <c r="A13" s="43" t="s">
        <v>16</v>
      </c>
      <c r="B13" s="44"/>
      <c r="C13" s="44"/>
      <c r="D13" s="44"/>
      <c r="E13" s="45">
        <v>164273.13</v>
      </c>
      <c r="F13" s="45"/>
      <c r="G13" s="45">
        <v>31562.41</v>
      </c>
      <c r="H13" s="45"/>
      <c r="I13" s="46">
        <f>SUM(B13:H13)</f>
        <v>195835.54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0</v>
      </c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4043423.27</v>
      </c>
      <c r="E19" s="42">
        <f t="shared" si="2"/>
        <v>674729.05</v>
      </c>
      <c r="F19" s="42">
        <f t="shared" si="2"/>
        <v>0</v>
      </c>
      <c r="G19" s="42">
        <f t="shared" si="2"/>
        <v>478597.11</v>
      </c>
      <c r="H19" s="42">
        <f t="shared" si="2"/>
        <v>0</v>
      </c>
      <c r="I19" s="40">
        <f t="shared" si="2"/>
        <v>5196749.4300000006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2700489.3</v>
      </c>
      <c r="E21" s="39">
        <v>503518.71999999997</v>
      </c>
      <c r="F21" s="39"/>
      <c r="G21" s="39">
        <v>433256.72</v>
      </c>
      <c r="H21" s="39"/>
      <c r="I21" s="40">
        <f>SUM(B21:H21)</f>
        <v>3637264.7399999993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132977.10999999999</v>
      </c>
      <c r="E22" s="42">
        <f t="shared" si="3"/>
        <v>165423.62</v>
      </c>
      <c r="F22" s="42">
        <f t="shared" si="3"/>
        <v>0</v>
      </c>
      <c r="G22" s="42">
        <f t="shared" si="3"/>
        <v>40094.07</v>
      </c>
      <c r="H22" s="42">
        <f t="shared" si="3"/>
        <v>0</v>
      </c>
      <c r="I22" s="40">
        <f t="shared" si="3"/>
        <v>338494.8</v>
      </c>
    </row>
    <row r="23" spans="1:9">
      <c r="A23" s="43" t="s">
        <v>23</v>
      </c>
      <c r="B23" s="45"/>
      <c r="C23" s="45"/>
      <c r="D23" s="45">
        <v>132977.10999999999</v>
      </c>
      <c r="E23" s="45">
        <v>1150.49</v>
      </c>
      <c r="F23" s="45"/>
      <c r="G23" s="45">
        <v>8531.66</v>
      </c>
      <c r="H23" s="44"/>
      <c r="I23" s="46">
        <f t="shared" ref="I23:I28" si="4">SUM(B23:H23)</f>
        <v>142659.25999999998</v>
      </c>
    </row>
    <row r="24" spans="1:9">
      <c r="A24" s="43" t="s">
        <v>17</v>
      </c>
      <c r="B24" s="44"/>
      <c r="C24" s="44"/>
      <c r="D24" s="45"/>
      <c r="E24" s="45">
        <v>164273.13</v>
      </c>
      <c r="F24" s="45"/>
      <c r="G24" s="45">
        <v>31562.41</v>
      </c>
      <c r="H24" s="44"/>
      <c r="I24" s="46">
        <f t="shared" si="4"/>
        <v>195835.54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2833466.4099999997</v>
      </c>
      <c r="E29" s="42">
        <f t="shared" si="6"/>
        <v>668942.34</v>
      </c>
      <c r="F29" s="42">
        <f t="shared" si="6"/>
        <v>0</v>
      </c>
      <c r="G29" s="42">
        <f t="shared" si="6"/>
        <v>473350.79</v>
      </c>
      <c r="H29" s="42">
        <f t="shared" si="6"/>
        <v>0</v>
      </c>
      <c r="I29" s="40">
        <f t="shared" si="6"/>
        <v>3975759.5399999991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1342933.9700000002</v>
      </c>
      <c r="E36" s="52">
        <f>E11-E21-E31</f>
        <v>6937.2000000000116</v>
      </c>
      <c r="F36" s="52">
        <f t="shared" si="8"/>
        <v>0</v>
      </c>
      <c r="G36" s="52">
        <f t="shared" si="8"/>
        <v>13777.98000000004</v>
      </c>
      <c r="H36" s="52">
        <f t="shared" si="8"/>
        <v>0</v>
      </c>
      <c r="I36" s="53">
        <f t="shared" si="8"/>
        <v>1363649.1500000013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1209956.8600000003</v>
      </c>
      <c r="E37" s="56">
        <f t="shared" si="9"/>
        <v>5786.7100000000792</v>
      </c>
      <c r="F37" s="56">
        <f t="shared" si="9"/>
        <v>0</v>
      </c>
      <c r="G37" s="56">
        <f t="shared" si="9"/>
        <v>5246.320000000007</v>
      </c>
      <c r="H37" s="56">
        <f t="shared" si="9"/>
        <v>0</v>
      </c>
      <c r="I37" s="57">
        <f t="shared" si="9"/>
        <v>1220989.8900000015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22072.99</v>
      </c>
    </row>
    <row r="53" spans="1:3" ht="15">
      <c r="A53" s="77" t="s">
        <v>15</v>
      </c>
      <c r="B53" s="78"/>
      <c r="C53" s="79">
        <f>SUM(C54:C55)</f>
        <v>21715</v>
      </c>
    </row>
    <row r="54" spans="1:3" ht="15">
      <c r="A54" s="80" t="s">
        <v>16</v>
      </c>
      <c r="B54" s="81"/>
      <c r="C54" s="82">
        <v>21715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43787.990000000005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22072.99</v>
      </c>
    </row>
    <row r="62" spans="1:3" ht="15">
      <c r="A62" s="77" t="s">
        <v>15</v>
      </c>
      <c r="B62" s="78"/>
      <c r="C62" s="79">
        <f>SUM(C63:C64)</f>
        <v>21715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>
        <v>21715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43787.990000000005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0">B138+B139-B140</f>
        <v>0</v>
      </c>
      <c r="C141" s="180">
        <f t="shared" si="10"/>
        <v>0</v>
      </c>
      <c r="D141" s="180">
        <f t="shared" si="10"/>
        <v>0</v>
      </c>
      <c r="E141" s="181">
        <f t="shared" si="10"/>
        <v>0</v>
      </c>
      <c r="F141" s="182">
        <f t="shared" si="10"/>
        <v>0</v>
      </c>
      <c r="G141" s="183">
        <f t="shared" si="10"/>
        <v>0</v>
      </c>
      <c r="H141" s="184">
        <f t="shared" si="10"/>
        <v>0</v>
      </c>
      <c r="I141" s="185">
        <f t="shared" si="10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7132.32</v>
      </c>
      <c r="F238" s="235">
        <v>723.98</v>
      </c>
      <c r="G238" s="235"/>
      <c r="H238" s="235"/>
      <c r="I238" s="292">
        <f>E238+F238-G238-H238</f>
        <v>7856.2999999999993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7132.32</v>
      </c>
      <c r="F241" s="300">
        <f>F236+F238+F240</f>
        <v>723.98</v>
      </c>
      <c r="G241" s="300">
        <f>G236+G238+G240</f>
        <v>0</v>
      </c>
      <c r="H241" s="300">
        <f>H236+H238+H240</f>
        <v>0</v>
      </c>
      <c r="I241" s="301">
        <f>I236+I238+I240</f>
        <v>7856.2999999999993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>
      <c r="A249" s="302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3" t="s">
        <v>99</v>
      </c>
      <c r="B250" s="303"/>
      <c r="C250" s="303"/>
      <c r="D250" s="303"/>
      <c r="E250" s="303"/>
      <c r="F250" s="303"/>
      <c r="G250" s="303"/>
    </row>
    <row r="251" spans="1:9" ht="14.25" thickBot="1">
      <c r="A251" s="304"/>
      <c r="B251" s="258"/>
      <c r="C251" s="258"/>
      <c r="D251" s="258"/>
      <c r="E251" s="258"/>
      <c r="F251" s="258"/>
      <c r="G251" s="258"/>
    </row>
    <row r="252" spans="1:9" ht="26.25" thickBot="1">
      <c r="A252" s="305" t="s">
        <v>100</v>
      </c>
      <c r="B252" s="306"/>
      <c r="C252" s="307" t="s">
        <v>101</v>
      </c>
      <c r="D252" s="218" t="s">
        <v>102</v>
      </c>
      <c r="E252" s="308" t="s">
        <v>103</v>
      </c>
      <c r="F252" s="218" t="s">
        <v>104</v>
      </c>
      <c r="G252" s="309" t="s">
        <v>105</v>
      </c>
    </row>
    <row r="253" spans="1:9" ht="26.25" customHeight="1">
      <c r="A253" s="310" t="s">
        <v>106</v>
      </c>
      <c r="B253" s="311"/>
      <c r="C253" s="312"/>
      <c r="D253" s="312"/>
      <c r="E253" s="312"/>
      <c r="F253" s="312"/>
      <c r="G253" s="313">
        <f>C253+D253-E253-F253</f>
        <v>0</v>
      </c>
    </row>
    <row r="254" spans="1:9" ht="25.5" customHeight="1">
      <c r="A254" s="314" t="s">
        <v>107</v>
      </c>
      <c r="B254" s="315"/>
      <c r="C254" s="316"/>
      <c r="D254" s="316"/>
      <c r="E254" s="316"/>
      <c r="F254" s="316"/>
      <c r="G254" s="317">
        <f t="shared" ref="G254:G261" si="11">C254+D254-E254-F254</f>
        <v>0</v>
      </c>
    </row>
    <row r="255" spans="1:9">
      <c r="A255" s="314" t="s">
        <v>108</v>
      </c>
      <c r="B255" s="315"/>
      <c r="C255" s="316"/>
      <c r="D255" s="316"/>
      <c r="E255" s="316"/>
      <c r="F255" s="316"/>
      <c r="G255" s="317">
        <f t="shared" si="11"/>
        <v>0</v>
      </c>
    </row>
    <row r="256" spans="1:9">
      <c r="A256" s="314" t="s">
        <v>109</v>
      </c>
      <c r="B256" s="315"/>
      <c r="C256" s="316"/>
      <c r="D256" s="316"/>
      <c r="E256" s="316"/>
      <c r="F256" s="316"/>
      <c r="G256" s="317">
        <f t="shared" si="11"/>
        <v>0</v>
      </c>
    </row>
    <row r="257" spans="1:7" ht="38.25" customHeight="1">
      <c r="A257" s="314" t="s">
        <v>110</v>
      </c>
      <c r="B257" s="315"/>
      <c r="C257" s="316"/>
      <c r="D257" s="316"/>
      <c r="E257" s="316"/>
      <c r="F257" s="316"/>
      <c r="G257" s="317">
        <f t="shared" si="11"/>
        <v>0</v>
      </c>
    </row>
    <row r="258" spans="1:7" ht="25.5" customHeight="1">
      <c r="A258" s="318" t="s">
        <v>111</v>
      </c>
      <c r="B258" s="315"/>
      <c r="C258" s="316"/>
      <c r="D258" s="316"/>
      <c r="E258" s="316"/>
      <c r="F258" s="316"/>
      <c r="G258" s="317">
        <f t="shared" si="11"/>
        <v>0</v>
      </c>
    </row>
    <row r="259" spans="1:7">
      <c r="A259" s="318" t="s">
        <v>112</v>
      </c>
      <c r="B259" s="315"/>
      <c r="C259" s="316"/>
      <c r="D259" s="316"/>
      <c r="E259" s="316"/>
      <c r="F259" s="316"/>
      <c r="G259" s="317">
        <f t="shared" si="11"/>
        <v>0</v>
      </c>
    </row>
    <row r="260" spans="1:7" ht="24.75" customHeight="1">
      <c r="A260" s="318" t="s">
        <v>113</v>
      </c>
      <c r="B260" s="315"/>
      <c r="C260" s="316"/>
      <c r="D260" s="316"/>
      <c r="E260" s="316"/>
      <c r="F260" s="316"/>
      <c r="G260" s="317">
        <f t="shared" si="11"/>
        <v>0</v>
      </c>
    </row>
    <row r="261" spans="1:7" ht="27.75" customHeight="1" thickBot="1">
      <c r="A261" s="319" t="s">
        <v>114</v>
      </c>
      <c r="B261" s="320"/>
      <c r="C261" s="321"/>
      <c r="D261" s="321"/>
      <c r="E261" s="321"/>
      <c r="F261" s="321"/>
      <c r="G261" s="322">
        <f t="shared" si="11"/>
        <v>0</v>
      </c>
    </row>
    <row r="262" spans="1:7">
      <c r="A262" s="323" t="s">
        <v>115</v>
      </c>
      <c r="B262" s="311"/>
      <c r="C262" s="324">
        <f>SUM(C263:C282)</f>
        <v>0</v>
      </c>
      <c r="D262" s="324">
        <f>SUM(D263:D282)</f>
        <v>64000</v>
      </c>
      <c r="E262" s="324">
        <f>SUM(E263:E282)</f>
        <v>0</v>
      </c>
      <c r="F262" s="324">
        <f>SUM(F263:F282)</f>
        <v>0</v>
      </c>
      <c r="G262" s="325">
        <f>SUM(G263:G282)</f>
        <v>64000</v>
      </c>
    </row>
    <row r="263" spans="1:7">
      <c r="A263" s="326" t="s">
        <v>116</v>
      </c>
      <c r="B263" s="315"/>
      <c r="C263" s="327"/>
      <c r="D263" s="327"/>
      <c r="E263" s="328"/>
      <c r="F263" s="328"/>
      <c r="G263" s="317">
        <f t="shared" ref="G263:G282" si="12">C263+D263-E263-F263</f>
        <v>0</v>
      </c>
    </row>
    <row r="264" spans="1:7">
      <c r="A264" s="326" t="s">
        <v>117</v>
      </c>
      <c r="B264" s="315"/>
      <c r="C264" s="327"/>
      <c r="D264" s="327"/>
      <c r="E264" s="328"/>
      <c r="F264" s="328"/>
      <c r="G264" s="317">
        <f t="shared" si="12"/>
        <v>0</v>
      </c>
    </row>
    <row r="265" spans="1:7" ht="13.5" customHeight="1">
      <c r="A265" s="326" t="s">
        <v>118</v>
      </c>
      <c r="B265" s="315"/>
      <c r="C265" s="327"/>
      <c r="D265" s="327"/>
      <c r="E265" s="328"/>
      <c r="F265" s="328"/>
      <c r="G265" s="317">
        <f t="shared" si="12"/>
        <v>0</v>
      </c>
    </row>
    <row r="266" spans="1:7" ht="40.15" customHeight="1">
      <c r="A266" s="326" t="s">
        <v>119</v>
      </c>
      <c r="B266" s="315"/>
      <c r="C266" s="327"/>
      <c r="D266" s="327"/>
      <c r="E266" s="328"/>
      <c r="F266" s="328"/>
      <c r="G266" s="317">
        <f t="shared" si="12"/>
        <v>0</v>
      </c>
    </row>
    <row r="267" spans="1:7">
      <c r="A267" s="329" t="s">
        <v>120</v>
      </c>
      <c r="B267" s="315"/>
      <c r="C267" s="327"/>
      <c r="D267" s="327"/>
      <c r="E267" s="328"/>
      <c r="F267" s="328"/>
      <c r="G267" s="317">
        <f t="shared" si="12"/>
        <v>0</v>
      </c>
    </row>
    <row r="268" spans="1:7">
      <c r="A268" s="329" t="s">
        <v>121</v>
      </c>
      <c r="B268" s="315"/>
      <c r="C268" s="327"/>
      <c r="D268" s="327"/>
      <c r="E268" s="328"/>
      <c r="F268" s="328"/>
      <c r="G268" s="317">
        <f t="shared" si="12"/>
        <v>0</v>
      </c>
    </row>
    <row r="269" spans="1:7">
      <c r="A269" s="329" t="s">
        <v>122</v>
      </c>
      <c r="B269" s="315"/>
      <c r="C269" s="327"/>
      <c r="D269" s="327"/>
      <c r="E269" s="328"/>
      <c r="F269" s="328"/>
      <c r="G269" s="317">
        <f t="shared" si="12"/>
        <v>0</v>
      </c>
    </row>
    <row r="270" spans="1:7" ht="30.6" customHeight="1">
      <c r="A270" s="329" t="s">
        <v>123</v>
      </c>
      <c r="B270" s="315"/>
      <c r="C270" s="327"/>
      <c r="D270" s="327"/>
      <c r="E270" s="328"/>
      <c r="F270" s="328"/>
      <c r="G270" s="317">
        <f t="shared" si="12"/>
        <v>0</v>
      </c>
    </row>
    <row r="271" spans="1:7">
      <c r="A271" s="329" t="s">
        <v>124</v>
      </c>
      <c r="B271" s="315"/>
      <c r="C271" s="327"/>
      <c r="D271" s="327"/>
      <c r="E271" s="328"/>
      <c r="F271" s="328"/>
      <c r="G271" s="317">
        <f t="shared" si="12"/>
        <v>0</v>
      </c>
    </row>
    <row r="272" spans="1:7">
      <c r="A272" s="329" t="s">
        <v>125</v>
      </c>
      <c r="B272" s="315"/>
      <c r="C272" s="327"/>
      <c r="D272" s="327"/>
      <c r="E272" s="328"/>
      <c r="F272" s="328"/>
      <c r="G272" s="317">
        <f t="shared" si="12"/>
        <v>0</v>
      </c>
    </row>
    <row r="273" spans="1:7">
      <c r="A273" s="329" t="s">
        <v>126</v>
      </c>
      <c r="B273" s="315"/>
      <c r="C273" s="327"/>
      <c r="D273" s="327"/>
      <c r="E273" s="328"/>
      <c r="F273" s="328"/>
      <c r="G273" s="317">
        <f t="shared" si="12"/>
        <v>0</v>
      </c>
    </row>
    <row r="274" spans="1:7">
      <c r="A274" s="329" t="s">
        <v>127</v>
      </c>
      <c r="B274" s="315"/>
      <c r="C274" s="327"/>
      <c r="D274" s="327"/>
      <c r="E274" s="328"/>
      <c r="F274" s="328"/>
      <c r="G274" s="317">
        <f t="shared" si="12"/>
        <v>0</v>
      </c>
    </row>
    <row r="275" spans="1:7">
      <c r="A275" s="329" t="s">
        <v>128</v>
      </c>
      <c r="B275" s="315"/>
      <c r="C275" s="327"/>
      <c r="D275" s="327"/>
      <c r="E275" s="328"/>
      <c r="F275" s="328"/>
      <c r="G275" s="317">
        <f t="shared" si="12"/>
        <v>0</v>
      </c>
    </row>
    <row r="276" spans="1:7">
      <c r="A276" s="330" t="s">
        <v>129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30" t="s">
        <v>130</v>
      </c>
      <c r="B277" s="315"/>
      <c r="C277" s="327">
        <v>0</v>
      </c>
      <c r="D277" s="327">
        <v>64000</v>
      </c>
      <c r="E277" s="328"/>
      <c r="F277" s="328"/>
      <c r="G277" s="317">
        <f>C277+D277-E277-F277</f>
        <v>64000</v>
      </c>
    </row>
    <row r="278" spans="1:7">
      <c r="A278" s="326" t="s">
        <v>131</v>
      </c>
      <c r="B278" s="315"/>
      <c r="C278" s="327"/>
      <c r="D278" s="327"/>
      <c r="E278" s="328"/>
      <c r="F278" s="328"/>
      <c r="G278" s="317">
        <f t="shared" si="12"/>
        <v>0</v>
      </c>
    </row>
    <row r="279" spans="1:7">
      <c r="A279" s="326" t="s">
        <v>132</v>
      </c>
      <c r="B279" s="315"/>
      <c r="C279" s="327"/>
      <c r="D279" s="327"/>
      <c r="E279" s="328"/>
      <c r="F279" s="328"/>
      <c r="G279" s="317">
        <f t="shared" si="12"/>
        <v>0</v>
      </c>
    </row>
    <row r="280" spans="1:7">
      <c r="A280" s="330" t="s">
        <v>133</v>
      </c>
      <c r="B280" s="315"/>
      <c r="C280" s="327"/>
      <c r="D280" s="327"/>
      <c r="E280" s="328"/>
      <c r="F280" s="328"/>
      <c r="G280" s="317">
        <f t="shared" si="12"/>
        <v>0</v>
      </c>
    </row>
    <row r="281" spans="1:7">
      <c r="A281" s="330" t="s">
        <v>134</v>
      </c>
      <c r="B281" s="315"/>
      <c r="C281" s="327"/>
      <c r="D281" s="327"/>
      <c r="E281" s="328"/>
      <c r="F281" s="328"/>
      <c r="G281" s="317">
        <f t="shared" si="12"/>
        <v>0</v>
      </c>
    </row>
    <row r="282" spans="1:7" ht="14.25" thickBot="1">
      <c r="A282" s="331" t="s">
        <v>135</v>
      </c>
      <c r="B282" s="320"/>
      <c r="C282" s="332"/>
      <c r="D282" s="332"/>
      <c r="E282" s="328"/>
      <c r="F282" s="328"/>
      <c r="G282" s="317">
        <f t="shared" si="12"/>
        <v>0</v>
      </c>
    </row>
    <row r="283" spans="1:7" ht="14.25" thickBot="1">
      <c r="A283" s="333" t="s">
        <v>136</v>
      </c>
      <c r="B283" s="334"/>
      <c r="C283" s="335">
        <f>SUM(C253:C262)</f>
        <v>0</v>
      </c>
      <c r="D283" s="335">
        <f>SUM(D253:D262)</f>
        <v>64000</v>
      </c>
      <c r="E283" s="335">
        <f>SUM(E253:E262)</f>
        <v>0</v>
      </c>
      <c r="F283" s="335">
        <f>SUM(F253:F262)</f>
        <v>0</v>
      </c>
      <c r="G283" s="336">
        <f>SUM(G253:G262)</f>
        <v>64000</v>
      </c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7">
      <c r="A289" s="337"/>
      <c r="B289" s="37"/>
      <c r="C289" s="338"/>
      <c r="D289" s="338"/>
      <c r="E289" s="338"/>
      <c r="F289" s="338"/>
      <c r="G289" s="338"/>
    </row>
    <row r="290" spans="1:7" ht="14.25">
      <c r="A290" s="210" t="s">
        <v>137</v>
      </c>
      <c r="B290" s="210"/>
      <c r="C290" s="210"/>
    </row>
    <row r="291" spans="1:7" ht="15.75" thickBot="1">
      <c r="A291" s="339"/>
      <c r="B291" s="339"/>
      <c r="C291" s="339"/>
    </row>
    <row r="292" spans="1:7" ht="28.5" customHeight="1" thickBot="1">
      <c r="A292" s="333" t="s">
        <v>32</v>
      </c>
      <c r="B292" s="340"/>
      <c r="C292" s="219" t="s">
        <v>14</v>
      </c>
      <c r="D292" s="341" t="s">
        <v>21</v>
      </c>
    </row>
    <row r="293" spans="1:7" ht="14.25" thickBot="1">
      <c r="A293" s="333" t="s">
        <v>138</v>
      </c>
      <c r="B293" s="340"/>
      <c r="C293" s="342">
        <f>SUM(C294:C296)</f>
        <v>0</v>
      </c>
      <c r="D293" s="342">
        <f>SUM(D294:D296)</f>
        <v>0</v>
      </c>
    </row>
    <row r="294" spans="1:7">
      <c r="A294" s="343" t="s">
        <v>139</v>
      </c>
      <c r="B294" s="344"/>
      <c r="C294" s="345"/>
      <c r="D294" s="346"/>
    </row>
    <row r="295" spans="1:7">
      <c r="A295" s="347" t="s">
        <v>140</v>
      </c>
      <c r="B295" s="348"/>
      <c r="C295" s="349"/>
      <c r="D295" s="350"/>
    </row>
    <row r="296" spans="1:7" ht="14.25" thickBot="1">
      <c r="A296" s="351" t="s">
        <v>141</v>
      </c>
      <c r="B296" s="352"/>
      <c r="C296" s="349"/>
      <c r="D296" s="350"/>
    </row>
    <row r="297" spans="1:7" ht="26.25" customHeight="1" thickBot="1">
      <c r="A297" s="333" t="s">
        <v>142</v>
      </c>
      <c r="B297" s="340"/>
      <c r="C297" s="353">
        <f>SUM(C298:C300)</f>
        <v>0</v>
      </c>
      <c r="D297" s="354">
        <f>SUM(D298:D300)</f>
        <v>0</v>
      </c>
    </row>
    <row r="298" spans="1:7" ht="25.5" customHeight="1">
      <c r="A298" s="343" t="s">
        <v>139</v>
      </c>
      <c r="B298" s="344"/>
      <c r="C298" s="345"/>
      <c r="D298" s="346"/>
    </row>
    <row r="299" spans="1:7">
      <c r="A299" s="347" t="s">
        <v>140</v>
      </c>
      <c r="B299" s="348"/>
      <c r="C299" s="349"/>
      <c r="D299" s="350"/>
    </row>
    <row r="300" spans="1:7" ht="14.25" thickBot="1">
      <c r="A300" s="351" t="s">
        <v>141</v>
      </c>
      <c r="B300" s="352"/>
      <c r="C300" s="349"/>
      <c r="D300" s="350"/>
    </row>
    <row r="301" spans="1:7" ht="26.25" customHeight="1" thickBot="1">
      <c r="A301" s="333" t="s">
        <v>143</v>
      </c>
      <c r="B301" s="340"/>
      <c r="C301" s="355">
        <f>SUM(C302:C304)</f>
        <v>0</v>
      </c>
      <c r="D301" s="356">
        <f>SUM(D302:D304)</f>
        <v>0</v>
      </c>
    </row>
    <row r="302" spans="1:7" ht="16.149999999999999" customHeight="1">
      <c r="A302" s="343" t="s">
        <v>139</v>
      </c>
      <c r="B302" s="344"/>
      <c r="C302" s="345"/>
      <c r="D302" s="346"/>
    </row>
    <row r="303" spans="1:7">
      <c r="A303" s="347" t="s">
        <v>140</v>
      </c>
      <c r="B303" s="348"/>
      <c r="C303" s="349"/>
      <c r="D303" s="350"/>
    </row>
    <row r="304" spans="1:7" ht="14.25" thickBot="1">
      <c r="A304" s="351" t="s">
        <v>141</v>
      </c>
      <c r="B304" s="352"/>
      <c r="C304" s="349"/>
      <c r="D304" s="350"/>
    </row>
    <row r="305" spans="1:4" ht="14.25" thickBot="1">
      <c r="A305" s="333" t="s">
        <v>144</v>
      </c>
      <c r="B305" s="340"/>
      <c r="C305" s="357">
        <f>C297+C301</f>
        <v>0</v>
      </c>
      <c r="D305" s="356">
        <f>D297+D301</f>
        <v>0</v>
      </c>
    </row>
    <row r="308" spans="1:4" ht="60.75" customHeight="1">
      <c r="A308" s="210" t="s">
        <v>145</v>
      </c>
      <c r="B308" s="210"/>
      <c r="C308" s="210"/>
      <c r="D308" s="211"/>
    </row>
    <row r="309" spans="1:4" ht="14.25" thickBot="1">
      <c r="A309" s="358"/>
      <c r="B309" s="358"/>
      <c r="C309" s="358"/>
    </row>
    <row r="310" spans="1:4" ht="27.75" customHeight="1" thickBot="1">
      <c r="A310" s="359" t="s">
        <v>146</v>
      </c>
      <c r="B310" s="360"/>
      <c r="C310" s="219" t="s">
        <v>101</v>
      </c>
      <c r="D310" s="341" t="s">
        <v>105</v>
      </c>
    </row>
    <row r="311" spans="1:4" ht="25.5" customHeight="1">
      <c r="A311" s="361" t="s">
        <v>147</v>
      </c>
      <c r="B311" s="362"/>
      <c r="C311" s="363"/>
      <c r="D311" s="364"/>
    </row>
    <row r="312" spans="1:4" ht="26.25" customHeight="1" thickBot="1">
      <c r="A312" s="365" t="s">
        <v>148</v>
      </c>
      <c r="B312" s="366"/>
      <c r="C312" s="367"/>
      <c r="D312" s="346"/>
    </row>
    <row r="313" spans="1:4" ht="14.25" thickBot="1">
      <c r="A313" s="368" t="s">
        <v>136</v>
      </c>
      <c r="B313" s="369"/>
      <c r="C313" s="370">
        <f>SUM(C311:C312)</f>
        <v>0</v>
      </c>
      <c r="D313" s="371">
        <f>SUM(D311:D312)</f>
        <v>0</v>
      </c>
    </row>
    <row r="314" spans="1:4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 ht="49.9" customHeight="1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>
      <c r="A326" s="372"/>
      <c r="B326" s="372"/>
      <c r="C326" s="338"/>
      <c r="D326" s="338"/>
    </row>
    <row r="327" spans="1:5" ht="14.25">
      <c r="A327" s="210" t="s">
        <v>149</v>
      </c>
      <c r="B327" s="210"/>
      <c r="C327" s="210"/>
      <c r="D327" s="210"/>
      <c r="E327" s="210"/>
    </row>
    <row r="328" spans="1:5" ht="14.25" thickBot="1">
      <c r="A328" s="212"/>
      <c r="B328" s="373"/>
      <c r="C328" s="373"/>
      <c r="D328" s="373"/>
      <c r="E328" s="373"/>
    </row>
    <row r="329" spans="1:5" ht="36.6" customHeight="1" thickBot="1">
      <c r="A329" s="217" t="s">
        <v>150</v>
      </c>
      <c r="B329" s="374" t="s">
        <v>151</v>
      </c>
      <c r="C329" s="375"/>
      <c r="D329" s="305" t="s">
        <v>152</v>
      </c>
      <c r="E329" s="375"/>
    </row>
    <row r="330" spans="1:5" ht="14.25" thickBot="1">
      <c r="A330" s="376"/>
      <c r="B330" s="307" t="s">
        <v>153</v>
      </c>
      <c r="C330" s="308" t="s">
        <v>154</v>
      </c>
      <c r="D330" s="377" t="s">
        <v>155</v>
      </c>
      <c r="E330" s="308" t="s">
        <v>156</v>
      </c>
    </row>
    <row r="331" spans="1:5" ht="14.25" thickBot="1">
      <c r="A331" s="378" t="s">
        <v>157</v>
      </c>
      <c r="B331" s="374"/>
      <c r="C331" s="379"/>
      <c r="D331" s="379"/>
      <c r="E331" s="380"/>
    </row>
    <row r="332" spans="1:5">
      <c r="A332" s="381" t="s">
        <v>158</v>
      </c>
      <c r="B332" s="279"/>
      <c r="C332" s="279"/>
      <c r="D332" s="279"/>
      <c r="E332" s="279"/>
    </row>
    <row r="333" spans="1:5" ht="25.5">
      <c r="A333" s="381" t="s">
        <v>159</v>
      </c>
      <c r="B333" s="382"/>
      <c r="C333" s="382"/>
      <c r="D333" s="382"/>
      <c r="E333" s="382"/>
    </row>
    <row r="334" spans="1:5">
      <c r="A334" s="381" t="s">
        <v>160</v>
      </c>
      <c r="B334" s="382"/>
      <c r="C334" s="382"/>
      <c r="D334" s="382"/>
      <c r="E334" s="382"/>
    </row>
    <row r="335" spans="1:5">
      <c r="A335" s="381" t="s">
        <v>161</v>
      </c>
      <c r="B335" s="235"/>
      <c r="C335" s="235"/>
      <c r="D335" s="235"/>
      <c r="E335" s="235"/>
    </row>
    <row r="336" spans="1:5">
      <c r="A336" s="381" t="s">
        <v>82</v>
      </c>
      <c r="B336" s="235"/>
      <c r="C336" s="235"/>
      <c r="D336" s="235"/>
      <c r="E336" s="235"/>
    </row>
    <row r="337" spans="1:5" ht="14.25" thickBot="1">
      <c r="A337" s="383" t="s">
        <v>82</v>
      </c>
      <c r="B337" s="241"/>
      <c r="C337" s="241"/>
      <c r="D337" s="241"/>
      <c r="E337" s="241"/>
    </row>
    <row r="338" spans="1:5" ht="14.25" thickBot="1">
      <c r="A338" s="384" t="s">
        <v>136</v>
      </c>
      <c r="B338" s="246">
        <f>SUM(B332:B335)</f>
        <v>0</v>
      </c>
      <c r="C338" s="246">
        <f>SUM(C332:C335)</f>
        <v>0</v>
      </c>
      <c r="D338" s="246">
        <f>SUM(D332:D335)</f>
        <v>0</v>
      </c>
      <c r="E338" s="246">
        <f>SUM(E332:E335)</f>
        <v>0</v>
      </c>
    </row>
    <row r="339" spans="1:5" ht="14.25" thickBot="1">
      <c r="A339" s="385" t="s">
        <v>162</v>
      </c>
      <c r="B339" s="374"/>
      <c r="C339" s="386"/>
      <c r="D339" s="386"/>
      <c r="E339" s="387"/>
    </row>
    <row r="340" spans="1:5">
      <c r="A340" s="388" t="s">
        <v>158</v>
      </c>
      <c r="B340" s="279"/>
      <c r="C340" s="279"/>
      <c r="D340" s="279"/>
      <c r="E340" s="279"/>
    </row>
    <row r="341" spans="1:5" ht="25.5">
      <c r="A341" s="381" t="s">
        <v>159</v>
      </c>
      <c r="B341" s="382"/>
      <c r="C341" s="382"/>
      <c r="D341" s="382"/>
      <c r="E341" s="382"/>
    </row>
    <row r="342" spans="1:5">
      <c r="A342" s="381" t="s">
        <v>160</v>
      </c>
      <c r="B342" s="382"/>
      <c r="C342" s="382"/>
      <c r="D342" s="382"/>
      <c r="E342" s="382"/>
    </row>
    <row r="343" spans="1:5">
      <c r="A343" s="381" t="s">
        <v>163</v>
      </c>
      <c r="B343" s="235"/>
      <c r="C343" s="235"/>
      <c r="D343" s="235"/>
      <c r="E343" s="235"/>
    </row>
    <row r="344" spans="1:5">
      <c r="A344" s="381" t="s">
        <v>82</v>
      </c>
      <c r="B344" s="235"/>
      <c r="C344" s="235"/>
      <c r="D344" s="235"/>
      <c r="E344" s="235"/>
    </row>
    <row r="345" spans="1:5">
      <c r="A345" s="383" t="s">
        <v>82</v>
      </c>
      <c r="B345" s="235"/>
      <c r="C345" s="235"/>
      <c r="D345" s="235"/>
      <c r="E345" s="235"/>
    </row>
    <row r="346" spans="1:5" ht="14.25" thickBot="1">
      <c r="A346" s="389" t="s">
        <v>136</v>
      </c>
      <c r="B346" s="390">
        <f>SUM(B340:B343)</f>
        <v>0</v>
      </c>
      <c r="C346" s="390">
        <f>SUM(C340:C343)</f>
        <v>0</v>
      </c>
      <c r="D346" s="390">
        <f>SUM(D340:D343)</f>
        <v>0</v>
      </c>
      <c r="E346" s="390">
        <f>SUM(E340:E343)</f>
        <v>0</v>
      </c>
    </row>
    <row r="374" spans="1:7" ht="49.5" customHeight="1">
      <c r="A374" s="210" t="s">
        <v>164</v>
      </c>
      <c r="B374" s="210"/>
      <c r="C374" s="210"/>
      <c r="D374" s="210"/>
      <c r="E374" s="210"/>
    </row>
    <row r="375" spans="1:7" ht="15" customHeight="1" thickBot="1">
      <c r="A375" s="391"/>
      <c r="B375" s="258"/>
      <c r="C375" s="258"/>
    </row>
    <row r="376" spans="1:7" ht="86.25" customHeight="1" thickBot="1">
      <c r="A376" s="215" t="s">
        <v>165</v>
      </c>
      <c r="B376" s="247"/>
      <c r="C376" s="219" t="s">
        <v>101</v>
      </c>
      <c r="D376" s="341" t="s">
        <v>21</v>
      </c>
      <c r="E376" s="341" t="s">
        <v>166</v>
      </c>
      <c r="G376" s="392"/>
    </row>
    <row r="377" spans="1:7" ht="25.5" customHeight="1">
      <c r="A377" s="393" t="s">
        <v>167</v>
      </c>
      <c r="B377" s="394"/>
      <c r="C377" s="395"/>
      <c r="D377" s="364"/>
      <c r="E377" s="364"/>
      <c r="G377" s="392"/>
    </row>
    <row r="378" spans="1:7" ht="14.25">
      <c r="A378" s="396" t="s">
        <v>168</v>
      </c>
      <c r="B378" s="397"/>
      <c r="C378" s="398"/>
      <c r="D378" s="350"/>
      <c r="E378" s="350"/>
      <c r="G378" s="392"/>
    </row>
    <row r="379" spans="1:7" ht="15" customHeight="1">
      <c r="A379" s="399" t="s">
        <v>169</v>
      </c>
      <c r="B379" s="400"/>
      <c r="C379" s="401"/>
      <c r="D379" s="402"/>
      <c r="E379" s="402"/>
      <c r="G379" s="403"/>
    </row>
    <row r="380" spans="1:7" ht="14.25">
      <c r="A380" s="404" t="s">
        <v>170</v>
      </c>
      <c r="B380" s="405"/>
      <c r="C380" s="398"/>
      <c r="D380" s="350"/>
      <c r="E380" s="350"/>
      <c r="G380" s="392"/>
    </row>
    <row r="381" spans="1:7" ht="14.25">
      <c r="A381" s="396" t="s">
        <v>171</v>
      </c>
      <c r="B381" s="397"/>
      <c r="C381" s="406"/>
      <c r="D381" s="407"/>
      <c r="E381" s="407"/>
      <c r="G381" s="392"/>
    </row>
    <row r="382" spans="1:7" ht="14.25">
      <c r="A382" s="396" t="s">
        <v>172</v>
      </c>
      <c r="B382" s="397"/>
      <c r="C382" s="406"/>
      <c r="D382" s="407"/>
      <c r="E382" s="407"/>
      <c r="G382" s="392"/>
    </row>
    <row r="383" spans="1:7" ht="27" customHeight="1">
      <c r="A383" s="396" t="s">
        <v>173</v>
      </c>
      <c r="B383" s="397"/>
      <c r="C383" s="408"/>
      <c r="D383" s="407"/>
      <c r="E383" s="407"/>
      <c r="G383" s="392"/>
    </row>
    <row r="384" spans="1:7">
      <c r="A384" s="396" t="s">
        <v>174</v>
      </c>
      <c r="B384" s="397"/>
      <c r="C384" s="409"/>
      <c r="D384" s="350"/>
      <c r="E384" s="350"/>
    </row>
    <row r="385" spans="1:5" ht="14.25" thickBot="1">
      <c r="A385" s="410" t="s">
        <v>17</v>
      </c>
      <c r="B385" s="411"/>
      <c r="C385" s="412"/>
      <c r="D385" s="413"/>
      <c r="E385" s="413"/>
    </row>
    <row r="386" spans="1:5" ht="14.25" thickBot="1">
      <c r="A386" s="414" t="s">
        <v>96</v>
      </c>
      <c r="B386" s="415"/>
      <c r="C386" s="416">
        <f>C377+C378+C380+C384</f>
        <v>0</v>
      </c>
      <c r="D386" s="417">
        <f>D377+D378+D380+D384</f>
        <v>0</v>
      </c>
      <c r="E386" s="418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>
      <c r="A414" s="419"/>
      <c r="B414" s="419"/>
      <c r="C414" s="420"/>
      <c r="D414" s="420"/>
      <c r="E414" s="420"/>
    </row>
    <row r="415" spans="1:5" ht="14.25">
      <c r="A415" s="303" t="s">
        <v>175</v>
      </c>
      <c r="B415" s="303"/>
      <c r="C415" s="303"/>
      <c r="D415" s="303"/>
    </row>
    <row r="416" spans="1:5" ht="14.25" thickBot="1">
      <c r="A416" s="304"/>
      <c r="B416" s="258"/>
      <c r="C416" s="258"/>
      <c r="D416" s="258"/>
    </row>
    <row r="417" spans="1:4" ht="25.5" customHeight="1" thickBot="1">
      <c r="A417" s="421" t="s">
        <v>100</v>
      </c>
      <c r="B417" s="422"/>
      <c r="C417" s="307" t="s">
        <v>101</v>
      </c>
      <c r="D417" s="309" t="s">
        <v>105</v>
      </c>
    </row>
    <row r="418" spans="1:4" ht="32.25" customHeight="1" thickBot="1">
      <c r="A418" s="423" t="s">
        <v>176</v>
      </c>
      <c r="B418" s="375"/>
      <c r="C418" s="424"/>
      <c r="D418" s="425"/>
    </row>
    <row r="419" spans="1:4" ht="14.25" thickBot="1">
      <c r="A419" s="423" t="s">
        <v>177</v>
      </c>
      <c r="B419" s="375"/>
      <c r="C419" s="424"/>
      <c r="D419" s="425"/>
    </row>
    <row r="420" spans="1:4" ht="14.25" thickBot="1">
      <c r="A420" s="423" t="s">
        <v>178</v>
      </c>
      <c r="B420" s="375"/>
      <c r="C420" s="424"/>
      <c r="D420" s="425"/>
    </row>
    <row r="421" spans="1:4" ht="25.5" customHeight="1" thickBot="1">
      <c r="A421" s="423" t="s">
        <v>179</v>
      </c>
      <c r="B421" s="375"/>
      <c r="C421" s="424"/>
      <c r="D421" s="425"/>
    </row>
    <row r="422" spans="1:4" ht="27" customHeight="1" thickBot="1">
      <c r="A422" s="423" t="s">
        <v>180</v>
      </c>
      <c r="B422" s="375"/>
      <c r="C422" s="424"/>
      <c r="D422" s="425"/>
    </row>
    <row r="423" spans="1:4" ht="14.25" thickBot="1">
      <c r="A423" s="426" t="s">
        <v>181</v>
      </c>
      <c r="B423" s="375"/>
      <c r="C423" s="424"/>
      <c r="D423" s="425"/>
    </row>
    <row r="424" spans="1:4" ht="29.25" customHeight="1" thickBot="1">
      <c r="A424" s="426" t="s">
        <v>182</v>
      </c>
      <c r="B424" s="375"/>
      <c r="C424" s="424"/>
      <c r="D424" s="425"/>
    </row>
    <row r="425" spans="1:4" ht="25.5" customHeight="1" thickBot="1">
      <c r="A425" s="426" t="s">
        <v>183</v>
      </c>
      <c r="B425" s="375"/>
      <c r="C425" s="424"/>
      <c r="D425" s="425"/>
    </row>
    <row r="426" spans="1:4" ht="14.25" thickBot="1">
      <c r="A426" s="426" t="s">
        <v>184</v>
      </c>
      <c r="B426" s="375"/>
      <c r="C426" s="427">
        <f>SUM(C427:C446)</f>
        <v>0</v>
      </c>
      <c r="D426" s="427">
        <f>SUM(D427:D446)</f>
        <v>0</v>
      </c>
    </row>
    <row r="427" spans="1:4">
      <c r="A427" s="428" t="s">
        <v>116</v>
      </c>
      <c r="B427" s="311"/>
      <c r="C427" s="429"/>
      <c r="D427" s="430"/>
    </row>
    <row r="428" spans="1:4">
      <c r="A428" s="326" t="s">
        <v>117</v>
      </c>
      <c r="B428" s="315"/>
      <c r="C428" s="431"/>
      <c r="D428" s="430"/>
    </row>
    <row r="429" spans="1:4">
      <c r="A429" s="329" t="s">
        <v>118</v>
      </c>
      <c r="B429" s="315"/>
      <c r="C429" s="431"/>
      <c r="D429" s="430"/>
    </row>
    <row r="430" spans="1:4" ht="38.450000000000003" customHeight="1">
      <c r="A430" s="326" t="s">
        <v>119</v>
      </c>
      <c r="B430" s="315"/>
      <c r="C430" s="431"/>
      <c r="D430" s="430"/>
    </row>
    <row r="431" spans="1:4">
      <c r="A431" s="329" t="s">
        <v>120</v>
      </c>
      <c r="B431" s="315"/>
      <c r="C431" s="431"/>
      <c r="D431" s="430"/>
    </row>
    <row r="432" spans="1:4">
      <c r="A432" s="329" t="s">
        <v>121</v>
      </c>
      <c r="B432" s="315"/>
      <c r="C432" s="431"/>
      <c r="D432" s="430"/>
    </row>
    <row r="433" spans="1:4">
      <c r="A433" s="329" t="s">
        <v>122</v>
      </c>
      <c r="B433" s="315"/>
      <c r="C433" s="431"/>
      <c r="D433" s="430"/>
    </row>
    <row r="434" spans="1:4" ht="24.6" customHeight="1">
      <c r="A434" s="329" t="s">
        <v>123</v>
      </c>
      <c r="B434" s="315"/>
      <c r="C434" s="327"/>
      <c r="D434" s="432"/>
    </row>
    <row r="435" spans="1:4">
      <c r="A435" s="329" t="s">
        <v>124</v>
      </c>
      <c r="B435" s="315"/>
      <c r="C435" s="327"/>
      <c r="D435" s="432"/>
    </row>
    <row r="436" spans="1:4">
      <c r="A436" s="329" t="s">
        <v>125</v>
      </c>
      <c r="B436" s="315"/>
      <c r="C436" s="327"/>
      <c r="D436" s="432"/>
    </row>
    <row r="437" spans="1:4">
      <c r="A437" s="329" t="s">
        <v>126</v>
      </c>
      <c r="B437" s="315"/>
      <c r="C437" s="327"/>
      <c r="D437" s="432"/>
    </row>
    <row r="438" spans="1:4">
      <c r="A438" s="329" t="s">
        <v>127</v>
      </c>
      <c r="B438" s="315"/>
      <c r="C438" s="327"/>
      <c r="D438" s="432"/>
    </row>
    <row r="439" spans="1:4">
      <c r="A439" s="329" t="s">
        <v>128</v>
      </c>
      <c r="B439" s="315"/>
      <c r="C439" s="327"/>
      <c r="D439" s="432"/>
    </row>
    <row r="440" spans="1:4">
      <c r="A440" s="330" t="s">
        <v>129</v>
      </c>
      <c r="B440" s="315"/>
      <c r="C440" s="327"/>
      <c r="D440" s="432"/>
    </row>
    <row r="441" spans="1:4">
      <c r="A441" s="330" t="s">
        <v>130</v>
      </c>
      <c r="B441" s="315"/>
      <c r="C441" s="327"/>
      <c r="D441" s="432"/>
    </row>
    <row r="442" spans="1:4" ht="27.6" customHeight="1">
      <c r="A442" s="326" t="s">
        <v>131</v>
      </c>
      <c r="B442" s="315"/>
      <c r="C442" s="327"/>
      <c r="D442" s="432"/>
    </row>
    <row r="443" spans="1:4" ht="30" customHeight="1">
      <c r="A443" s="326" t="s">
        <v>132</v>
      </c>
      <c r="B443" s="315"/>
      <c r="C443" s="327"/>
      <c r="D443" s="432"/>
    </row>
    <row r="444" spans="1:4">
      <c r="A444" s="330" t="s">
        <v>133</v>
      </c>
      <c r="B444" s="315"/>
      <c r="C444" s="327"/>
      <c r="D444" s="432"/>
    </row>
    <row r="445" spans="1:4">
      <c r="A445" s="330" t="s">
        <v>134</v>
      </c>
      <c r="B445" s="315"/>
      <c r="C445" s="327"/>
      <c r="D445" s="432"/>
    </row>
    <row r="446" spans="1:4" ht="14.25" thickBot="1">
      <c r="A446" s="331" t="s">
        <v>135</v>
      </c>
      <c r="B446" s="320"/>
      <c r="C446" s="332"/>
      <c r="D446" s="432"/>
    </row>
    <row r="447" spans="1:4" ht="14.25" thickBot="1">
      <c r="A447" s="333" t="s">
        <v>136</v>
      </c>
      <c r="B447" s="375"/>
      <c r="C447" s="356">
        <f>SUM(C418:C428)</f>
        <v>0</v>
      </c>
      <c r="D447" s="356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6" t="s">
        <v>185</v>
      </c>
      <c r="B455" s="256"/>
      <c r="C455" s="256"/>
    </row>
    <row r="456" spans="1:8" ht="12.75" customHeight="1" thickBot="1">
      <c r="A456" s="433"/>
      <c r="B456" s="258"/>
      <c r="C456" s="258"/>
    </row>
    <row r="457" spans="1:8" ht="26.25" customHeight="1" thickBot="1">
      <c r="A457" s="333" t="s">
        <v>186</v>
      </c>
      <c r="B457" s="434"/>
      <c r="C457" s="435" t="s">
        <v>14</v>
      </c>
      <c r="D457" s="309" t="s">
        <v>21</v>
      </c>
      <c r="G457" s="436"/>
      <c r="H457" s="436"/>
    </row>
    <row r="458" spans="1:8" ht="14.25" thickBot="1">
      <c r="A458" s="437" t="s">
        <v>187</v>
      </c>
      <c r="B458" s="438"/>
      <c r="C458" s="416">
        <f>SUM(C459:C468)</f>
        <v>0</v>
      </c>
      <c r="D458" s="439">
        <f>SUM(D459:D468)</f>
        <v>0</v>
      </c>
      <c r="G458" s="436"/>
      <c r="H458" s="436"/>
    </row>
    <row r="459" spans="1:8" ht="55.5" customHeight="1">
      <c r="A459" s="275" t="s">
        <v>188</v>
      </c>
      <c r="B459" s="277"/>
      <c r="C459" s="440"/>
      <c r="D459" s="441"/>
      <c r="G459" s="436"/>
      <c r="H459" s="436"/>
    </row>
    <row r="460" spans="1:8">
      <c r="A460" s="442" t="s">
        <v>189</v>
      </c>
      <c r="B460" s="443"/>
      <c r="C460" s="444"/>
      <c r="D460" s="445"/>
    </row>
    <row r="461" spans="1:8">
      <c r="A461" s="446" t="s">
        <v>190</v>
      </c>
      <c r="B461" s="447"/>
      <c r="C461" s="398"/>
      <c r="D461" s="448"/>
    </row>
    <row r="462" spans="1:8" ht="28.5" customHeight="1">
      <c r="A462" s="449" t="s">
        <v>191</v>
      </c>
      <c r="B462" s="450"/>
      <c r="C462" s="398"/>
      <c r="D462" s="448"/>
    </row>
    <row r="463" spans="1:8" ht="32.25" customHeight="1">
      <c r="A463" s="449" t="s">
        <v>192</v>
      </c>
      <c r="B463" s="450"/>
      <c r="C463" s="398"/>
      <c r="D463" s="448"/>
    </row>
    <row r="464" spans="1:8">
      <c r="A464" s="446" t="s">
        <v>193</v>
      </c>
      <c r="B464" s="447"/>
      <c r="C464" s="398"/>
      <c r="D464" s="448"/>
    </row>
    <row r="465" spans="1:4">
      <c r="A465" s="446" t="s">
        <v>194</v>
      </c>
      <c r="B465" s="447"/>
      <c r="C465" s="398"/>
      <c r="D465" s="448"/>
    </row>
    <row r="466" spans="1:4">
      <c r="A466" s="446" t="s">
        <v>195</v>
      </c>
      <c r="B466" s="447"/>
      <c r="C466" s="398"/>
      <c r="D466" s="448"/>
    </row>
    <row r="467" spans="1:4">
      <c r="A467" s="446" t="s">
        <v>196</v>
      </c>
      <c r="B467" s="447"/>
      <c r="C467" s="398"/>
      <c r="D467" s="448"/>
    </row>
    <row r="468" spans="1:4" ht="14.25" thickBot="1">
      <c r="A468" s="451" t="s">
        <v>17</v>
      </c>
      <c r="B468" s="452"/>
      <c r="C468" s="406"/>
      <c r="D468" s="453"/>
    </row>
    <row r="469" spans="1:4" ht="14.25" thickBot="1">
      <c r="A469" s="437" t="s">
        <v>197</v>
      </c>
      <c r="B469" s="438"/>
      <c r="C469" s="416">
        <f>SUM(C470:C479)</f>
        <v>849.2</v>
      </c>
      <c r="D469" s="417">
        <f>SUM(D470:D479)</f>
        <v>586.52</v>
      </c>
    </row>
    <row r="470" spans="1:4" ht="59.25" customHeight="1">
      <c r="A470" s="275" t="s">
        <v>188</v>
      </c>
      <c r="B470" s="277"/>
      <c r="C470" s="444"/>
      <c r="D470" s="445"/>
    </row>
    <row r="471" spans="1:4">
      <c r="A471" s="442" t="s">
        <v>189</v>
      </c>
      <c r="B471" s="443"/>
      <c r="C471" s="444"/>
      <c r="D471" s="445"/>
    </row>
    <row r="472" spans="1:4">
      <c r="A472" s="446" t="s">
        <v>190</v>
      </c>
      <c r="B472" s="447"/>
      <c r="C472" s="398"/>
      <c r="D472" s="448"/>
    </row>
    <row r="473" spans="1:4" ht="27.75" customHeight="1">
      <c r="A473" s="449" t="s">
        <v>191</v>
      </c>
      <c r="B473" s="450"/>
      <c r="C473" s="398"/>
      <c r="D473" s="448"/>
    </row>
    <row r="474" spans="1:4" ht="24.75" customHeight="1">
      <c r="A474" s="449" t="s">
        <v>192</v>
      </c>
      <c r="B474" s="450"/>
      <c r="C474" s="398">
        <v>849.2</v>
      </c>
      <c r="D474" s="448">
        <v>586.52</v>
      </c>
    </row>
    <row r="475" spans="1:4">
      <c r="A475" s="449" t="s">
        <v>193</v>
      </c>
      <c r="B475" s="450"/>
      <c r="C475" s="398"/>
      <c r="D475" s="448"/>
    </row>
    <row r="476" spans="1:4">
      <c r="A476" s="446" t="s">
        <v>194</v>
      </c>
      <c r="B476" s="447"/>
      <c r="C476" s="398"/>
      <c r="D476" s="448"/>
    </row>
    <row r="477" spans="1:4">
      <c r="A477" s="446" t="s">
        <v>198</v>
      </c>
      <c r="B477" s="447"/>
      <c r="C477" s="398"/>
      <c r="D477" s="448"/>
    </row>
    <row r="478" spans="1:4">
      <c r="A478" s="446" t="s">
        <v>196</v>
      </c>
      <c r="B478" s="447"/>
      <c r="C478" s="398"/>
      <c r="D478" s="448"/>
    </row>
    <row r="479" spans="1:4" ht="14.25" thickBot="1">
      <c r="A479" s="365" t="s">
        <v>17</v>
      </c>
      <c r="B479" s="366"/>
      <c r="C479" s="454"/>
      <c r="D479" s="455"/>
    </row>
    <row r="480" spans="1:4" ht="14.25" thickBot="1">
      <c r="A480" s="456" t="s">
        <v>12</v>
      </c>
      <c r="B480" s="457"/>
      <c r="C480" s="458">
        <f>C458+C469</f>
        <v>849.2</v>
      </c>
      <c r="D480" s="301">
        <f>D458+D469</f>
        <v>586.52</v>
      </c>
    </row>
    <row r="494" spans="1:5" ht="14.25">
      <c r="A494" s="303" t="s">
        <v>199</v>
      </c>
      <c r="B494" s="303"/>
      <c r="C494" s="303"/>
      <c r="D494" s="149"/>
      <c r="E494" s="149"/>
    </row>
    <row r="495" spans="1:5" ht="14.25" thickBot="1">
      <c r="A495" s="258"/>
      <c r="B495" s="258"/>
      <c r="C495" s="258"/>
      <c r="D495" s="2"/>
    </row>
    <row r="496" spans="1:5" ht="28.5" customHeight="1" thickBot="1">
      <c r="A496" s="459" t="s">
        <v>200</v>
      </c>
      <c r="B496" s="460"/>
      <c r="C496" s="461" t="s">
        <v>14</v>
      </c>
      <c r="D496" s="341" t="s">
        <v>105</v>
      </c>
    </row>
    <row r="497" spans="1:4">
      <c r="A497" s="462" t="s">
        <v>201</v>
      </c>
      <c r="B497" s="463"/>
      <c r="C497" s="296">
        <f>SUM(C498:C504)</f>
        <v>0</v>
      </c>
      <c r="D497" s="296">
        <f>SUM(D498:D504)</f>
        <v>0</v>
      </c>
    </row>
    <row r="498" spans="1:4">
      <c r="A498" s="464" t="s">
        <v>202</v>
      </c>
      <c r="B498" s="465"/>
      <c r="C498" s="466"/>
      <c r="D498" s="467"/>
    </row>
    <row r="499" spans="1:4">
      <c r="A499" s="464" t="s">
        <v>203</v>
      </c>
      <c r="B499" s="465"/>
      <c r="C499" s="466"/>
      <c r="D499" s="467"/>
    </row>
    <row r="500" spans="1:4" ht="27.75" customHeight="1">
      <c r="A500" s="329" t="s">
        <v>204</v>
      </c>
      <c r="B500" s="468"/>
      <c r="C500" s="466"/>
      <c r="D500" s="467"/>
    </row>
    <row r="501" spans="1:4">
      <c r="A501" s="329" t="s">
        <v>205</v>
      </c>
      <c r="B501" s="468"/>
      <c r="C501" s="466"/>
      <c r="D501" s="467"/>
    </row>
    <row r="502" spans="1:4" ht="17.25" customHeight="1">
      <c r="A502" s="329" t="s">
        <v>206</v>
      </c>
      <c r="B502" s="468"/>
      <c r="C502" s="466"/>
      <c r="D502" s="467"/>
    </row>
    <row r="503" spans="1:4" ht="16.5" customHeight="1">
      <c r="A503" s="329" t="s">
        <v>207</v>
      </c>
      <c r="B503" s="468"/>
      <c r="C503" s="466"/>
      <c r="D503" s="467"/>
    </row>
    <row r="504" spans="1:4">
      <c r="A504" s="329" t="s">
        <v>135</v>
      </c>
      <c r="B504" s="468"/>
      <c r="C504" s="466"/>
      <c r="D504" s="467"/>
    </row>
    <row r="505" spans="1:4">
      <c r="A505" s="469" t="s">
        <v>208</v>
      </c>
      <c r="B505" s="470"/>
      <c r="C505" s="296">
        <f>C506+C507+C509</f>
        <v>0</v>
      </c>
      <c r="D505" s="471">
        <f>D506+D507+D509</f>
        <v>0</v>
      </c>
    </row>
    <row r="506" spans="1:4">
      <c r="A506" s="330" t="s">
        <v>209</v>
      </c>
      <c r="B506" s="472"/>
      <c r="C506" s="473"/>
      <c r="D506" s="474"/>
    </row>
    <row r="507" spans="1:4">
      <c r="A507" s="330" t="s">
        <v>210</v>
      </c>
      <c r="B507" s="472"/>
      <c r="C507" s="473"/>
      <c r="D507" s="474"/>
    </row>
    <row r="508" spans="1:4">
      <c r="A508" s="330" t="s">
        <v>211</v>
      </c>
      <c r="B508" s="472"/>
      <c r="C508" s="473"/>
      <c r="D508" s="474"/>
    </row>
    <row r="509" spans="1:4" ht="14.25" thickBot="1">
      <c r="A509" s="475" t="s">
        <v>135</v>
      </c>
      <c r="B509" s="476"/>
      <c r="C509" s="473"/>
      <c r="D509" s="474"/>
    </row>
    <row r="510" spans="1:4" ht="14.25" thickBot="1">
      <c r="A510" s="456" t="s">
        <v>12</v>
      </c>
      <c r="B510" s="457"/>
      <c r="C510" s="301">
        <f>C497+C505</f>
        <v>0</v>
      </c>
      <c r="D510" s="301">
        <f>D497+D505</f>
        <v>0</v>
      </c>
    </row>
    <row r="513" spans="1:5" ht="26.25" customHeight="1">
      <c r="A513" s="210" t="s">
        <v>212</v>
      </c>
      <c r="B513" s="477"/>
      <c r="C513" s="477"/>
      <c r="D513" s="477"/>
    </row>
    <row r="514" spans="1:5" ht="14.25" thickBot="1">
      <c r="A514" s="258"/>
      <c r="B514" s="478"/>
      <c r="C514" s="258"/>
      <c r="D514" s="258"/>
    </row>
    <row r="515" spans="1:5" ht="30.75" customHeight="1" thickBot="1">
      <c r="A515" s="479"/>
      <c r="B515" s="480"/>
      <c r="C515" s="461" t="s">
        <v>101</v>
      </c>
      <c r="D515" s="341" t="s">
        <v>21</v>
      </c>
    </row>
    <row r="516" spans="1:5" ht="14.25" thickBot="1">
      <c r="A516" s="481" t="s">
        <v>213</v>
      </c>
      <c r="B516" s="482"/>
      <c r="C516" s="398">
        <v>17007.150000000001</v>
      </c>
      <c r="D516" s="350">
        <v>17007.150000000001</v>
      </c>
    </row>
    <row r="517" spans="1:5" ht="14.25" thickBot="1">
      <c r="A517" s="437" t="s">
        <v>96</v>
      </c>
      <c r="B517" s="438"/>
      <c r="C517" s="417">
        <f>SUM(C516:C516)</f>
        <v>17007.150000000001</v>
      </c>
      <c r="D517" s="417">
        <f>SUM(D516:D516)</f>
        <v>17007.150000000001</v>
      </c>
    </row>
    <row r="520" spans="1:5">
      <c r="A520" s="210" t="s">
        <v>214</v>
      </c>
      <c r="B520" s="477"/>
      <c r="C520" s="477"/>
      <c r="D520" s="477"/>
      <c r="E520" s="149"/>
    </row>
    <row r="521" spans="1:5" ht="14.25" thickBot="1">
      <c r="A521" s="258"/>
      <c r="B521" s="258"/>
      <c r="C521" s="258"/>
      <c r="D521" s="258"/>
      <c r="E521" s="2"/>
    </row>
    <row r="522" spans="1:5" ht="38.25" customHeight="1" thickBot="1">
      <c r="A522" s="359" t="s">
        <v>32</v>
      </c>
      <c r="B522" s="380"/>
      <c r="C522" s="217" t="s">
        <v>215</v>
      </c>
      <c r="D522" s="217" t="s">
        <v>216</v>
      </c>
      <c r="E522" s="2"/>
    </row>
    <row r="523" spans="1:5" ht="14.25" thickBot="1">
      <c r="A523" s="483" t="s">
        <v>217</v>
      </c>
      <c r="B523" s="434"/>
      <c r="C523" s="484">
        <v>146916.45000000001</v>
      </c>
      <c r="D523" s="485">
        <v>201175.32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6" t="s">
        <v>218</v>
      </c>
      <c r="B525" s="487"/>
      <c r="C525" s="487"/>
      <c r="D525" s="149"/>
      <c r="E525" s="149"/>
    </row>
    <row r="537" spans="1:10" ht="14.25">
      <c r="A537" s="488" t="s">
        <v>219</v>
      </c>
      <c r="B537" s="488"/>
      <c r="C537" s="488"/>
      <c r="D537" s="488"/>
      <c r="E537" s="488"/>
      <c r="F537" s="488"/>
      <c r="G537" s="488"/>
      <c r="H537" s="488"/>
      <c r="I537" s="488"/>
    </row>
    <row r="539" spans="1:10" ht="14.25">
      <c r="A539" s="488" t="s">
        <v>220</v>
      </c>
      <c r="B539" s="488"/>
      <c r="C539" s="488"/>
      <c r="D539" s="488"/>
      <c r="E539" s="488"/>
      <c r="F539" s="488"/>
      <c r="G539" s="488"/>
      <c r="H539" s="488"/>
      <c r="I539" s="488"/>
    </row>
    <row r="540" spans="1:10" ht="17.25" thickBot="1">
      <c r="A540" s="489"/>
      <c r="B540" s="489"/>
      <c r="C540" s="489"/>
      <c r="D540" s="489"/>
      <c r="E540" s="489"/>
      <c r="F540" s="489"/>
      <c r="G540" s="489"/>
      <c r="H540" s="489"/>
      <c r="I540" s="490"/>
    </row>
    <row r="541" spans="1:10" ht="34.15" customHeight="1">
      <c r="A541" s="491" t="s">
        <v>221</v>
      </c>
      <c r="B541" s="492" t="s">
        <v>222</v>
      </c>
      <c r="C541" s="493"/>
      <c r="D541" s="493"/>
      <c r="E541" s="494" t="s">
        <v>58</v>
      </c>
      <c r="F541" s="493" t="s">
        <v>223</v>
      </c>
      <c r="G541" s="493"/>
      <c r="H541" s="493"/>
      <c r="I541" s="495" t="s">
        <v>83</v>
      </c>
      <c r="J541" s="496"/>
    </row>
    <row r="542" spans="1:10" ht="63.75">
      <c r="A542" s="497"/>
      <c r="B542" s="498" t="s">
        <v>224</v>
      </c>
      <c r="C542" s="499" t="s">
        <v>225</v>
      </c>
      <c r="D542" s="499" t="s">
        <v>62</v>
      </c>
      <c r="E542" s="499" t="s">
        <v>226</v>
      </c>
      <c r="F542" s="499" t="s">
        <v>224</v>
      </c>
      <c r="G542" s="499" t="s">
        <v>227</v>
      </c>
      <c r="H542" s="499" t="s">
        <v>228</v>
      </c>
      <c r="I542" s="500"/>
      <c r="J542" s="501"/>
    </row>
    <row r="543" spans="1:10" ht="25.5">
      <c r="A543" s="502" t="s">
        <v>37</v>
      </c>
      <c r="B543" s="503"/>
      <c r="C543" s="504"/>
      <c r="D543" s="504"/>
      <c r="E543" s="504"/>
      <c r="F543" s="504"/>
      <c r="G543" s="504"/>
      <c r="H543" s="504"/>
      <c r="I543" s="505"/>
      <c r="J543" s="506"/>
    </row>
    <row r="544" spans="1:10">
      <c r="A544" s="507" t="s">
        <v>25</v>
      </c>
      <c r="B544" s="508">
        <f t="shared" ref="B544:I544" si="13">SUM(B545:B547)</f>
        <v>0</v>
      </c>
      <c r="C544" s="509">
        <f t="shared" si="13"/>
        <v>0</v>
      </c>
      <c r="D544" s="509">
        <f t="shared" si="13"/>
        <v>0</v>
      </c>
      <c r="E544" s="509">
        <f>SUM(E545:E547)</f>
        <v>0</v>
      </c>
      <c r="F544" s="509">
        <f>SUM(F545:F547)</f>
        <v>0</v>
      </c>
      <c r="G544" s="509">
        <f>SUM(G545:G547)</f>
        <v>0</v>
      </c>
      <c r="H544" s="509">
        <f>SUM(H545:H547)</f>
        <v>0</v>
      </c>
      <c r="I544" s="510">
        <f t="shared" si="13"/>
        <v>0</v>
      </c>
      <c r="J544" s="511"/>
    </row>
    <row r="545" spans="1:10">
      <c r="A545" s="512" t="s">
        <v>229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2" t="s">
        <v>230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16" t="s">
        <v>231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07" t="s">
        <v>26</v>
      </c>
      <c r="B548" s="517">
        <f t="shared" ref="B548:I548" si="14">SUM(B549:B552)</f>
        <v>0</v>
      </c>
      <c r="C548" s="518">
        <f t="shared" si="14"/>
        <v>0</v>
      </c>
      <c r="D548" s="518">
        <f t="shared" si="14"/>
        <v>0</v>
      </c>
      <c r="E548" s="518">
        <f t="shared" si="14"/>
        <v>0</v>
      </c>
      <c r="F548" s="518">
        <f t="shared" si="14"/>
        <v>0</v>
      </c>
      <c r="G548" s="518">
        <f t="shared" si="14"/>
        <v>0</v>
      </c>
      <c r="H548" s="518">
        <f t="shared" si="14"/>
        <v>0</v>
      </c>
      <c r="I548" s="317">
        <f t="shared" si="14"/>
        <v>0</v>
      </c>
      <c r="J548" s="506"/>
    </row>
    <row r="549" spans="1:10" ht="13.5" customHeight="1">
      <c r="A549" s="519" t="s">
        <v>232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233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19" t="s">
        <v>234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>
      <c r="A552" s="520" t="s">
        <v>235</v>
      </c>
      <c r="B552" s="513"/>
      <c r="C552" s="328"/>
      <c r="D552" s="328"/>
      <c r="E552" s="328"/>
      <c r="F552" s="328"/>
      <c r="G552" s="328"/>
      <c r="H552" s="328"/>
      <c r="I552" s="514"/>
      <c r="J552" s="515"/>
    </row>
    <row r="553" spans="1:10" ht="33.6" customHeight="1" thickBot="1">
      <c r="A553" s="502" t="s">
        <v>43</v>
      </c>
      <c r="B553" s="521">
        <f t="shared" ref="B553:I553" si="15">B543+B544-B548</f>
        <v>0</v>
      </c>
      <c r="C553" s="522">
        <f t="shared" si="15"/>
        <v>0</v>
      </c>
      <c r="D553" s="522">
        <f t="shared" si="15"/>
        <v>0</v>
      </c>
      <c r="E553" s="522">
        <f t="shared" si="15"/>
        <v>0</v>
      </c>
      <c r="F553" s="522">
        <f t="shared" si="15"/>
        <v>0</v>
      </c>
      <c r="G553" s="522">
        <f t="shared" si="15"/>
        <v>0</v>
      </c>
      <c r="H553" s="522">
        <f t="shared" si="15"/>
        <v>0</v>
      </c>
      <c r="I553" s="523">
        <f t="shared" si="15"/>
        <v>0</v>
      </c>
      <c r="J553" s="524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6">C554+C555-C556</f>
        <v>0</v>
      </c>
      <c r="D557" s="549">
        <f t="shared" si="16"/>
        <v>0</v>
      </c>
      <c r="E557" s="539">
        <f t="shared" si="16"/>
        <v>0</v>
      </c>
      <c r="F557" s="547">
        <f t="shared" si="16"/>
        <v>0</v>
      </c>
      <c r="G557" s="550">
        <f t="shared" si="16"/>
        <v>0</v>
      </c>
      <c r="H557" s="549">
        <f t="shared" si="16"/>
        <v>0</v>
      </c>
      <c r="I557" s="539">
        <f t="shared" si="16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17">C543-C554</f>
        <v>0</v>
      </c>
      <c r="D558" s="552">
        <f t="shared" si="17"/>
        <v>0</v>
      </c>
      <c r="E558" s="552">
        <f t="shared" si="17"/>
        <v>0</v>
      </c>
      <c r="F558" s="552">
        <f t="shared" si="17"/>
        <v>0</v>
      </c>
      <c r="G558" s="552">
        <f t="shared" si="17"/>
        <v>0</v>
      </c>
      <c r="H558" s="552">
        <f t="shared" si="17"/>
        <v>0</v>
      </c>
      <c r="I558" s="552">
        <f t="shared" si="17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18">C553-C557</f>
        <v>0</v>
      </c>
      <c r="D559" s="552">
        <f t="shared" si="18"/>
        <v>0</v>
      </c>
      <c r="E559" s="552">
        <f t="shared" si="18"/>
        <v>0</v>
      </c>
      <c r="F559" s="552">
        <f t="shared" si="18"/>
        <v>0</v>
      </c>
      <c r="G559" s="552">
        <f t="shared" si="18"/>
        <v>0</v>
      </c>
      <c r="H559" s="552">
        <f t="shared" si="18"/>
        <v>0</v>
      </c>
      <c r="I559" s="552">
        <f t="shared" si="18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  <c r="J574" s="556"/>
    </row>
    <row r="575" spans="1:10" s="532" customFormat="1" ht="15">
      <c r="A575" s="557" t="s">
        <v>240</v>
      </c>
      <c r="B575" s="558"/>
      <c r="C575" s="558"/>
    </row>
    <row r="576" spans="1:10" s="532" customFormat="1" thickBot="1">
      <c r="B576" s="559"/>
      <c r="C576" s="559"/>
      <c r="E576" s="560"/>
      <c r="F576" s="560"/>
      <c r="G576" s="560"/>
      <c r="H576" s="560"/>
      <c r="I576" s="560"/>
    </row>
    <row r="577" spans="1:9" s="532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988.54</v>
      </c>
      <c r="D578" s="567">
        <v>1045.5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>
        <v>41.4</v>
      </c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>
        <v>3086.69</v>
      </c>
      <c r="D580" s="571"/>
      <c r="E580" s="412"/>
      <c r="F580" s="412"/>
      <c r="G580" s="412"/>
      <c r="H580" s="412"/>
      <c r="I580" s="412"/>
    </row>
    <row r="581" spans="1:9">
      <c r="A581" s="569" t="s">
        <v>244</v>
      </c>
      <c r="B581" s="570"/>
      <c r="C581" s="573">
        <f>C582+C585+C586+C587+C588</f>
        <v>283.25</v>
      </c>
      <c r="D581" s="573">
        <f>D582+D585+D586+D587+D588</f>
        <v>232.87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2"/>
      <c r="D583" s="402"/>
    </row>
    <row r="584" spans="1:9" ht="25.5" customHeight="1">
      <c r="A584" s="577" t="s">
        <v>247</v>
      </c>
      <c r="B584" s="578"/>
      <c r="C584" s="402"/>
      <c r="D584" s="402"/>
    </row>
    <row r="585" spans="1:9">
      <c r="A585" s="574" t="s">
        <v>248</v>
      </c>
      <c r="B585" s="575"/>
      <c r="C585" s="350"/>
      <c r="D585" s="350"/>
    </row>
    <row r="586" spans="1:9">
      <c r="A586" s="574" t="s">
        <v>249</v>
      </c>
      <c r="B586" s="575"/>
      <c r="C586" s="350"/>
      <c r="D586" s="350"/>
    </row>
    <row r="587" spans="1:9">
      <c r="A587" s="574" t="s">
        <v>250</v>
      </c>
      <c r="B587" s="575"/>
      <c r="C587" s="350"/>
      <c r="D587" s="350"/>
    </row>
    <row r="588" spans="1:9">
      <c r="A588" s="574" t="s">
        <v>17</v>
      </c>
      <c r="B588" s="575"/>
      <c r="C588" s="350">
        <v>283.25</v>
      </c>
      <c r="D588" s="350">
        <v>232.87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6">
        <f>SUM(C578+C579+C580+C581+C589)</f>
        <v>4399.88</v>
      </c>
      <c r="D590" s="356">
        <f>SUM(D578+D579+D580+D581+D589)</f>
        <v>1278.3699999999999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58"/>
      <c r="B594" s="258"/>
      <c r="C594" s="258"/>
      <c r="D594" s="258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88" t="s">
        <v>254</v>
      </c>
      <c r="B624" s="488"/>
      <c r="C624" s="488"/>
      <c r="D624" s="211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2"/>
      <c r="B675" s="258"/>
      <c r="C675" s="258"/>
    </row>
    <row r="676" spans="1:3" ht="26.25" thickBot="1">
      <c r="A676" s="613"/>
      <c r="B676" s="614" t="s">
        <v>263</v>
      </c>
      <c r="C676" s="341" t="s">
        <v>264</v>
      </c>
    </row>
    <row r="677" spans="1:3" ht="14.25" thickBot="1">
      <c r="A677" s="615" t="s">
        <v>265</v>
      </c>
      <c r="B677" s="616">
        <f>B678+B681</f>
        <v>0</v>
      </c>
      <c r="C677" s="616">
        <f>C678+C681</f>
        <v>0</v>
      </c>
    </row>
    <row r="678" spans="1:3">
      <c r="A678" s="617" t="s">
        <v>266</v>
      </c>
      <c r="B678" s="618">
        <f>SUM(B680:B680)</f>
        <v>0</v>
      </c>
      <c r="C678" s="618">
        <f>SUM(C680:C680)</f>
        <v>0</v>
      </c>
    </row>
    <row r="679" spans="1:3">
      <c r="A679" s="619" t="s">
        <v>50</v>
      </c>
      <c r="B679" s="235"/>
      <c r="C679" s="236"/>
    </row>
    <row r="680" spans="1:3" ht="14.25" thickBot="1">
      <c r="A680" s="619"/>
      <c r="B680" s="235"/>
      <c r="C680" s="236"/>
    </row>
    <row r="681" spans="1:3">
      <c r="A681" s="617" t="s">
        <v>267</v>
      </c>
      <c r="B681" s="618">
        <f>SUM(B683:B683)</f>
        <v>0</v>
      </c>
      <c r="C681" s="618">
        <f>SUM(C683:C683)</f>
        <v>0</v>
      </c>
    </row>
    <row r="682" spans="1:3">
      <c r="A682" s="619" t="s">
        <v>50</v>
      </c>
      <c r="B682" s="382"/>
      <c r="C682" s="620"/>
    </row>
    <row r="683" spans="1:3" ht="14.25" thickBot="1">
      <c r="A683" s="621"/>
      <c r="B683" s="382"/>
      <c r="C683" s="620"/>
    </row>
    <row r="684" spans="1:3" ht="14.25" thickBot="1">
      <c r="A684" s="615" t="s">
        <v>268</v>
      </c>
      <c r="B684" s="616">
        <f>B685+B691</f>
        <v>27584.799999999999</v>
      </c>
      <c r="C684" s="616">
        <f>C685+C691</f>
        <v>160100</v>
      </c>
    </row>
    <row r="685" spans="1:3">
      <c r="A685" s="622" t="s">
        <v>266</v>
      </c>
      <c r="B685" s="623">
        <f>SUM(B687:B690)</f>
        <v>27584.799999999999</v>
      </c>
      <c r="C685" s="623">
        <f>SUM(C687:C690)</f>
        <v>160100</v>
      </c>
    </row>
    <row r="686" spans="1:3">
      <c r="A686" s="621" t="s">
        <v>50</v>
      </c>
      <c r="B686" s="235"/>
      <c r="C686" s="236"/>
    </row>
    <row r="687" spans="1:3" ht="38.25">
      <c r="A687" s="624" t="s">
        <v>269</v>
      </c>
      <c r="B687" s="235">
        <v>8931</v>
      </c>
      <c r="C687" s="236">
        <v>5000</v>
      </c>
    </row>
    <row r="688" spans="1:3" ht="165.75">
      <c r="A688" s="624" t="s">
        <v>270</v>
      </c>
      <c r="B688" s="235">
        <v>18653.8</v>
      </c>
      <c r="C688" s="236"/>
    </row>
    <row r="689" spans="1:9" ht="38.25">
      <c r="A689" s="625" t="s">
        <v>271</v>
      </c>
      <c r="B689" s="241"/>
      <c r="C689" s="242"/>
    </row>
    <row r="690" spans="1:9" ht="102.75" thickBot="1">
      <c r="A690" s="626" t="s">
        <v>272</v>
      </c>
      <c r="B690" s="627"/>
      <c r="C690" s="628">
        <v>155100</v>
      </c>
    </row>
    <row r="691" spans="1:9">
      <c r="A691" s="629" t="s">
        <v>267</v>
      </c>
      <c r="B691" s="286">
        <f>SUM(B693:B695)</f>
        <v>0</v>
      </c>
      <c r="C691" s="286">
        <f>SUM(C693:C695)</f>
        <v>0</v>
      </c>
    </row>
    <row r="692" spans="1:9">
      <c r="A692" s="621" t="s">
        <v>50</v>
      </c>
      <c r="B692" s="235"/>
      <c r="C692" s="235"/>
    </row>
    <row r="693" spans="1:9">
      <c r="A693" s="630"/>
      <c r="B693" s="235"/>
      <c r="C693" s="235"/>
    </row>
    <row r="694" spans="1:9">
      <c r="A694" s="630"/>
      <c r="B694" s="235"/>
      <c r="C694" s="235"/>
    </row>
    <row r="695" spans="1:9" ht="15.75" thickBot="1">
      <c r="A695" s="631"/>
      <c r="B695" s="632"/>
      <c r="C695" s="632"/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0" t="s">
        <v>273</v>
      </c>
      <c r="B698" s="210"/>
      <c r="C698" s="210"/>
      <c r="D698" s="210"/>
      <c r="E698" s="211"/>
      <c r="F698" s="211"/>
      <c r="G698" s="211"/>
      <c r="H698" s="211"/>
      <c r="I698" s="211"/>
    </row>
    <row r="699" spans="1:9" ht="15" thickBot="1">
      <c r="A699" s="633"/>
      <c r="B699" s="633"/>
      <c r="C699" s="633"/>
      <c r="D699" s="633"/>
      <c r="E699" s="37"/>
      <c r="F699" s="37"/>
      <c r="G699" s="37"/>
      <c r="H699" s="37"/>
      <c r="I699" s="37"/>
    </row>
    <row r="700" spans="1:9" ht="55.5" customHeight="1" thickBot="1">
      <c r="A700" s="459" t="s">
        <v>274</v>
      </c>
      <c r="B700" s="634"/>
      <c r="C700" s="634"/>
      <c r="D700" s="634"/>
      <c r="E700" s="460"/>
    </row>
    <row r="701" spans="1:9" ht="24.75" customHeight="1" thickBot="1">
      <c r="A701" s="263" t="s">
        <v>14</v>
      </c>
      <c r="B701" s="265"/>
      <c r="C701" s="263" t="s">
        <v>21</v>
      </c>
      <c r="D701" s="264"/>
      <c r="E701" s="635" t="s">
        <v>275</v>
      </c>
    </row>
    <row r="702" spans="1:9" ht="20.25" customHeight="1" thickBot="1">
      <c r="A702" s="636"/>
      <c r="B702" s="637"/>
      <c r="C702" s="636"/>
      <c r="D702" s="638"/>
      <c r="E702" s="639"/>
    </row>
    <row r="703" spans="1:9">
      <c r="A703" s="412"/>
      <c r="B703" s="412"/>
      <c r="C703" s="412"/>
      <c r="D703" s="412"/>
    </row>
    <row r="704" spans="1:9">
      <c r="A704" s="412"/>
      <c r="B704" s="412"/>
      <c r="C704" s="412"/>
      <c r="D704" s="41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>
      <c r="A739" s="412"/>
      <c r="B739" s="412"/>
      <c r="C739" s="412"/>
      <c r="D739" s="412"/>
    </row>
    <row r="740" spans="1:7">
      <c r="A740" s="412"/>
      <c r="B740" s="412"/>
      <c r="C740" s="412"/>
      <c r="D740" s="412"/>
    </row>
    <row r="741" spans="1:7">
      <c r="A741" s="412"/>
      <c r="B741" s="412"/>
      <c r="C741" s="412"/>
      <c r="D741" s="412"/>
    </row>
    <row r="742" spans="1:7">
      <c r="A742" s="412"/>
      <c r="B742" s="412"/>
      <c r="C742" s="412"/>
      <c r="D742" s="412"/>
    </row>
    <row r="743" spans="1:7">
      <c r="A743" s="412"/>
      <c r="B743" s="412"/>
      <c r="C743" s="412"/>
      <c r="D743" s="412"/>
    </row>
    <row r="744" spans="1:7">
      <c r="A744" s="412"/>
      <c r="B744" s="412"/>
      <c r="C744" s="412"/>
      <c r="D744" s="412"/>
    </row>
    <row r="745" spans="1:7" ht="14.25">
      <c r="A745" s="583" t="s">
        <v>276</v>
      </c>
      <c r="B745" s="583"/>
      <c r="C745" s="583"/>
    </row>
    <row r="746" spans="1:7" ht="14.25">
      <c r="A746" s="303" t="s">
        <v>277</v>
      </c>
      <c r="B746" s="303"/>
      <c r="C746" s="303"/>
    </row>
    <row r="747" spans="1:7" ht="15" thickBot="1">
      <c r="A747" s="583"/>
      <c r="B747" s="583"/>
      <c r="C747" s="583"/>
    </row>
    <row r="748" spans="1:7" ht="24.75" thickBot="1">
      <c r="A748" s="640" t="s">
        <v>278</v>
      </c>
      <c r="B748" s="641"/>
      <c r="C748" s="641"/>
      <c r="D748" s="642"/>
      <c r="E748" s="643" t="s">
        <v>263</v>
      </c>
      <c r="F748" s="644" t="s">
        <v>264</v>
      </c>
      <c r="G748" s="645"/>
    </row>
    <row r="749" spans="1:7" ht="14.25" customHeight="1" thickBot="1">
      <c r="A749" s="646" t="s">
        <v>279</v>
      </c>
      <c r="B749" s="647"/>
      <c r="C749" s="647"/>
      <c r="D749" s="648"/>
      <c r="E749" s="649">
        <f>SUM(E750:E757)</f>
        <v>48802.6</v>
      </c>
      <c r="F749" s="649">
        <f>SUM(F750:F757)</f>
        <v>41762.54</v>
      </c>
      <c r="G749" s="650"/>
    </row>
    <row r="750" spans="1:7">
      <c r="A750" s="651" t="s">
        <v>280</v>
      </c>
      <c r="B750" s="652"/>
      <c r="C750" s="652"/>
      <c r="D750" s="653"/>
      <c r="E750" s="654">
        <v>48802.6</v>
      </c>
      <c r="F750" s="655">
        <v>41762.54</v>
      </c>
      <c r="G750" s="258"/>
    </row>
    <row r="751" spans="1:7">
      <c r="A751" s="656" t="s">
        <v>281</v>
      </c>
      <c r="B751" s="657"/>
      <c r="C751" s="657"/>
      <c r="D751" s="658"/>
      <c r="E751" s="659"/>
      <c r="F751" s="660"/>
      <c r="G751" s="258"/>
    </row>
    <row r="752" spans="1:7">
      <c r="A752" s="656" t="s">
        <v>282</v>
      </c>
      <c r="B752" s="657"/>
      <c r="C752" s="657"/>
      <c r="D752" s="658"/>
      <c r="E752" s="659"/>
      <c r="F752" s="660"/>
      <c r="G752" s="258"/>
    </row>
    <row r="753" spans="1:7">
      <c r="A753" s="661" t="s">
        <v>283</v>
      </c>
      <c r="B753" s="662"/>
      <c r="C753" s="662"/>
      <c r="D753" s="663"/>
      <c r="E753" s="659"/>
      <c r="F753" s="660"/>
      <c r="G753" s="258"/>
    </row>
    <row r="754" spans="1:7">
      <c r="A754" s="656" t="s">
        <v>284</v>
      </c>
      <c r="B754" s="657"/>
      <c r="C754" s="657"/>
      <c r="D754" s="658"/>
      <c r="E754" s="659"/>
      <c r="F754" s="660"/>
      <c r="G754" s="258"/>
    </row>
    <row r="755" spans="1:7">
      <c r="A755" s="664" t="s">
        <v>285</v>
      </c>
      <c r="B755" s="665"/>
      <c r="C755" s="665"/>
      <c r="D755" s="666"/>
      <c r="E755" s="659"/>
      <c r="F755" s="660"/>
      <c r="G755" s="258"/>
    </row>
    <row r="756" spans="1:7">
      <c r="A756" s="664" t="s">
        <v>286</v>
      </c>
      <c r="B756" s="665"/>
      <c r="C756" s="665"/>
      <c r="D756" s="666"/>
      <c r="E756" s="659"/>
      <c r="F756" s="660"/>
      <c r="G756" s="258"/>
    </row>
    <row r="757" spans="1:7" ht="14.25" thickBot="1">
      <c r="A757" s="667" t="s">
        <v>287</v>
      </c>
      <c r="B757" s="668"/>
      <c r="C757" s="668"/>
      <c r="D757" s="669"/>
      <c r="E757" s="670"/>
      <c r="F757" s="671"/>
      <c r="G757" s="258"/>
    </row>
    <row r="758" spans="1:7" ht="14.25" thickBot="1">
      <c r="A758" s="646" t="s">
        <v>288</v>
      </c>
      <c r="B758" s="647"/>
      <c r="C758" s="647"/>
      <c r="D758" s="648"/>
      <c r="E758" s="672">
        <v>-306.77</v>
      </c>
      <c r="F758" s="673">
        <v>-262.68</v>
      </c>
      <c r="G758" s="650"/>
    </row>
    <row r="759" spans="1:7" ht="14.25" thickBot="1">
      <c r="A759" s="674" t="s">
        <v>289</v>
      </c>
      <c r="B759" s="675"/>
      <c r="C759" s="675"/>
      <c r="D759" s="676"/>
      <c r="E759" s="677"/>
      <c r="F759" s="678"/>
      <c r="G759" s="650"/>
    </row>
    <row r="760" spans="1:7" ht="14.25" thickBot="1">
      <c r="A760" s="674" t="s">
        <v>290</v>
      </c>
      <c r="B760" s="675"/>
      <c r="C760" s="675"/>
      <c r="D760" s="676"/>
      <c r="E760" s="672"/>
      <c r="F760" s="673"/>
      <c r="G760" s="650"/>
    </row>
    <row r="761" spans="1:7" ht="14.25" thickBot="1">
      <c r="A761" s="674" t="s">
        <v>291</v>
      </c>
      <c r="B761" s="675"/>
      <c r="C761" s="675"/>
      <c r="D761" s="676"/>
      <c r="E761" s="672"/>
      <c r="F761" s="673"/>
      <c r="G761" s="650"/>
    </row>
    <row r="762" spans="1:7" ht="14.25" thickBot="1">
      <c r="A762" s="674" t="s">
        <v>292</v>
      </c>
      <c r="B762" s="675"/>
      <c r="C762" s="675"/>
      <c r="D762" s="676"/>
      <c r="E762" s="672">
        <f>E763+E771+E774+E777</f>
        <v>5136</v>
      </c>
      <c r="F762" s="672">
        <f>F763+F771+F774+F777</f>
        <v>224</v>
      </c>
      <c r="G762" s="650"/>
    </row>
    <row r="763" spans="1:7">
      <c r="A763" s="651" t="s">
        <v>293</v>
      </c>
      <c r="B763" s="652"/>
      <c r="C763" s="652"/>
      <c r="D763" s="653"/>
      <c r="E763" s="679">
        <f>SUM(E764:E770)</f>
        <v>0</v>
      </c>
      <c r="F763" s="679">
        <f>SUM(F764:F770)</f>
        <v>0</v>
      </c>
      <c r="G763" s="258"/>
    </row>
    <row r="764" spans="1:7">
      <c r="A764" s="680" t="s">
        <v>294</v>
      </c>
      <c r="B764" s="681"/>
      <c r="C764" s="681"/>
      <c r="D764" s="682"/>
      <c r="E764" s="683"/>
      <c r="F764" s="684"/>
      <c r="G764" s="685"/>
    </row>
    <row r="765" spans="1:7">
      <c r="A765" s="680" t="s">
        <v>295</v>
      </c>
      <c r="B765" s="681"/>
      <c r="C765" s="681"/>
      <c r="D765" s="682"/>
      <c r="E765" s="683"/>
      <c r="F765" s="684"/>
      <c r="G765" s="685"/>
    </row>
    <row r="766" spans="1:7">
      <c r="A766" s="680" t="s">
        <v>296</v>
      </c>
      <c r="B766" s="681"/>
      <c r="C766" s="681"/>
      <c r="D766" s="682"/>
      <c r="E766" s="683"/>
      <c r="F766" s="684"/>
      <c r="G766" s="685"/>
    </row>
    <row r="767" spans="1:7">
      <c r="A767" s="680" t="s">
        <v>297</v>
      </c>
      <c r="B767" s="681"/>
      <c r="C767" s="681"/>
      <c r="D767" s="682"/>
      <c r="E767" s="683"/>
      <c r="F767" s="684"/>
      <c r="G767" s="685"/>
    </row>
    <row r="768" spans="1:7">
      <c r="A768" s="680" t="s">
        <v>298</v>
      </c>
      <c r="B768" s="681"/>
      <c r="C768" s="681"/>
      <c r="D768" s="682"/>
      <c r="E768" s="683"/>
      <c r="F768" s="684"/>
      <c r="G768" s="685"/>
    </row>
    <row r="769" spans="1:7">
      <c r="A769" s="680" t="s">
        <v>299</v>
      </c>
      <c r="B769" s="681"/>
      <c r="C769" s="681"/>
      <c r="D769" s="682"/>
      <c r="E769" s="683"/>
      <c r="F769" s="684"/>
      <c r="G769" s="685"/>
    </row>
    <row r="770" spans="1:7">
      <c r="A770" s="680" t="s">
        <v>300</v>
      </c>
      <c r="B770" s="681"/>
      <c r="C770" s="681"/>
      <c r="D770" s="682"/>
      <c r="E770" s="683"/>
      <c r="F770" s="684"/>
      <c r="G770" s="685"/>
    </row>
    <row r="771" spans="1:7">
      <c r="A771" s="664" t="s">
        <v>301</v>
      </c>
      <c r="B771" s="665"/>
      <c r="C771" s="665"/>
      <c r="D771" s="666"/>
      <c r="E771" s="686">
        <f>SUM(E772:E773)</f>
        <v>0</v>
      </c>
      <c r="F771" s="686">
        <f>SUM(F772:F773)</f>
        <v>0</v>
      </c>
      <c r="G771" s="258"/>
    </row>
    <row r="772" spans="1:7">
      <c r="A772" s="680" t="s">
        <v>302</v>
      </c>
      <c r="B772" s="681"/>
      <c r="C772" s="681"/>
      <c r="D772" s="682"/>
      <c r="E772" s="683"/>
      <c r="F772" s="684"/>
      <c r="G772" s="685"/>
    </row>
    <row r="773" spans="1:7">
      <c r="A773" s="680" t="s">
        <v>303</v>
      </c>
      <c r="B773" s="681"/>
      <c r="C773" s="681"/>
      <c r="D773" s="682"/>
      <c r="E773" s="683"/>
      <c r="F773" s="684"/>
      <c r="G773" s="685"/>
    </row>
    <row r="774" spans="1:7">
      <c r="A774" s="656" t="s">
        <v>304</v>
      </c>
      <c r="B774" s="657"/>
      <c r="C774" s="657"/>
      <c r="D774" s="658"/>
      <c r="E774" s="686">
        <f>SUM(E775:E776)</f>
        <v>0</v>
      </c>
      <c r="F774" s="686">
        <f>SUM(F775:F776)</f>
        <v>0</v>
      </c>
      <c r="G774" s="258"/>
    </row>
    <row r="775" spans="1:7">
      <c r="A775" s="680" t="s">
        <v>305</v>
      </c>
      <c r="B775" s="681"/>
      <c r="C775" s="681"/>
      <c r="D775" s="682"/>
      <c r="E775" s="683"/>
      <c r="F775" s="684"/>
      <c r="G775" s="685"/>
    </row>
    <row r="776" spans="1:7">
      <c r="A776" s="680" t="s">
        <v>306</v>
      </c>
      <c r="B776" s="681"/>
      <c r="C776" s="681"/>
      <c r="D776" s="682"/>
      <c r="E776" s="683"/>
      <c r="F776" s="684"/>
      <c r="G776" s="685"/>
    </row>
    <row r="777" spans="1:7">
      <c r="A777" s="656" t="s">
        <v>307</v>
      </c>
      <c r="B777" s="657"/>
      <c r="C777" s="657"/>
      <c r="D777" s="658"/>
      <c r="E777" s="686">
        <f>SUM(E778:E791)</f>
        <v>5136</v>
      </c>
      <c r="F777" s="686">
        <f>SUM(F778:F791)</f>
        <v>224</v>
      </c>
      <c r="G777" s="258"/>
    </row>
    <row r="778" spans="1:7">
      <c r="A778" s="680" t="s">
        <v>308</v>
      </c>
      <c r="B778" s="681"/>
      <c r="C778" s="681"/>
      <c r="D778" s="682"/>
      <c r="E778" s="659"/>
      <c r="F778" s="660"/>
      <c r="G778" s="258"/>
    </row>
    <row r="779" spans="1:7">
      <c r="A779" s="680" t="s">
        <v>309</v>
      </c>
      <c r="B779" s="681"/>
      <c r="C779" s="681"/>
      <c r="D779" s="682"/>
      <c r="E779" s="659"/>
      <c r="F779" s="660"/>
      <c r="G779" s="258"/>
    </row>
    <row r="780" spans="1:7">
      <c r="A780" s="680" t="s">
        <v>310</v>
      </c>
      <c r="B780" s="681"/>
      <c r="C780" s="681"/>
      <c r="D780" s="682"/>
      <c r="E780" s="659">
        <v>5020</v>
      </c>
      <c r="F780" s="660"/>
      <c r="G780" s="258"/>
    </row>
    <row r="781" spans="1:7">
      <c r="A781" s="680" t="s">
        <v>311</v>
      </c>
      <c r="B781" s="681"/>
      <c r="C781" s="681"/>
      <c r="D781" s="682"/>
      <c r="E781" s="659"/>
      <c r="F781" s="660"/>
      <c r="G781" s="258"/>
    </row>
    <row r="782" spans="1:7">
      <c r="A782" s="680" t="s">
        <v>312</v>
      </c>
      <c r="B782" s="681"/>
      <c r="C782" s="681"/>
      <c r="D782" s="682"/>
      <c r="E782" s="659"/>
      <c r="F782" s="660"/>
      <c r="G782" s="258"/>
    </row>
    <row r="783" spans="1:7">
      <c r="A783" s="680" t="s">
        <v>313</v>
      </c>
      <c r="B783" s="681"/>
      <c r="C783" s="681"/>
      <c r="D783" s="682"/>
      <c r="E783" s="659"/>
      <c r="F783" s="660"/>
      <c r="G783" s="258"/>
    </row>
    <row r="784" spans="1:7">
      <c r="A784" s="680" t="s">
        <v>314</v>
      </c>
      <c r="B784" s="681"/>
      <c r="C784" s="681"/>
      <c r="D784" s="682"/>
      <c r="E784" s="659"/>
      <c r="F784" s="660"/>
      <c r="G784" s="258"/>
    </row>
    <row r="785" spans="1:7">
      <c r="A785" s="680" t="s">
        <v>315</v>
      </c>
      <c r="B785" s="681"/>
      <c r="C785" s="681"/>
      <c r="D785" s="682"/>
      <c r="E785" s="659"/>
      <c r="F785" s="660"/>
      <c r="G785" s="258"/>
    </row>
    <row r="786" spans="1:7">
      <c r="A786" s="680" t="s">
        <v>316</v>
      </c>
      <c r="B786" s="681"/>
      <c r="C786" s="681"/>
      <c r="D786" s="682"/>
      <c r="E786" s="659"/>
      <c r="F786" s="660"/>
      <c r="G786" s="258"/>
    </row>
    <row r="787" spans="1:7">
      <c r="A787" s="687" t="s">
        <v>317</v>
      </c>
      <c r="B787" s="688"/>
      <c r="C787" s="688"/>
      <c r="D787" s="689"/>
      <c r="E787" s="659"/>
      <c r="F787" s="660"/>
      <c r="G787" s="258"/>
    </row>
    <row r="788" spans="1:7">
      <c r="A788" s="687" t="s">
        <v>318</v>
      </c>
      <c r="B788" s="688"/>
      <c r="C788" s="688"/>
      <c r="D788" s="689"/>
      <c r="E788" s="659"/>
      <c r="F788" s="660"/>
      <c r="G788" s="258"/>
    </row>
    <row r="789" spans="1:7">
      <c r="A789" s="687" t="s">
        <v>319</v>
      </c>
      <c r="B789" s="688"/>
      <c r="C789" s="688"/>
      <c r="D789" s="689"/>
      <c r="E789" s="659"/>
      <c r="F789" s="660"/>
      <c r="G789" s="258"/>
    </row>
    <row r="790" spans="1:7">
      <c r="A790" s="690" t="s">
        <v>320</v>
      </c>
      <c r="B790" s="691"/>
      <c r="C790" s="691"/>
      <c r="D790" s="692"/>
      <c r="E790" s="659"/>
      <c r="F790" s="660"/>
      <c r="G790" s="258"/>
    </row>
    <row r="791" spans="1:7" ht="14.25" thickBot="1">
      <c r="A791" s="693" t="s">
        <v>300</v>
      </c>
      <c r="B791" s="694"/>
      <c r="C791" s="694"/>
      <c r="D791" s="695"/>
      <c r="E791" s="659">
        <v>116</v>
      </c>
      <c r="F791" s="660">
        <v>224</v>
      </c>
      <c r="G791" s="258"/>
    </row>
    <row r="792" spans="1:7" ht="14.25" thickBot="1">
      <c r="A792" s="696" t="s">
        <v>321</v>
      </c>
      <c r="B792" s="697"/>
      <c r="C792" s="697"/>
      <c r="D792" s="698"/>
      <c r="E792" s="699">
        <f>SUM(E749+E758+E759+E760+E761+E762)</f>
        <v>53631.83</v>
      </c>
      <c r="F792" s="699">
        <f>SUM(F749+F758+F759+F760+F761+F762)</f>
        <v>41723.86</v>
      </c>
      <c r="G792" s="650"/>
    </row>
    <row r="793" spans="1:7">
      <c r="A793" s="700"/>
      <c r="B793" s="700"/>
      <c r="C793" s="700"/>
      <c r="D793" s="700"/>
      <c r="E793" s="700"/>
      <c r="F793" s="700"/>
      <c r="G793" s="650"/>
    </row>
    <row r="794" spans="1:7">
      <c r="A794" s="12" t="s">
        <v>322</v>
      </c>
      <c r="B794" s="149"/>
      <c r="C794" s="149"/>
      <c r="D794" s="149"/>
    </row>
    <row r="795" spans="1:7" ht="15.75" thickBot="1">
      <c r="A795" s="583"/>
      <c r="B795" s="583"/>
      <c r="C795" s="339"/>
    </row>
    <row r="796" spans="1:7" ht="15.75">
      <c r="A796" s="701" t="s">
        <v>323</v>
      </c>
      <c r="B796" s="702"/>
      <c r="C796" s="703" t="s">
        <v>263</v>
      </c>
      <c r="D796" s="703" t="s">
        <v>264</v>
      </c>
    </row>
    <row r="797" spans="1:7" ht="15.75" thickBot="1">
      <c r="A797" s="704"/>
      <c r="B797" s="705"/>
      <c r="C797" s="706"/>
      <c r="D797" s="707"/>
    </row>
    <row r="798" spans="1:7">
      <c r="A798" s="708" t="s">
        <v>324</v>
      </c>
      <c r="B798" s="709"/>
      <c r="C798" s="382">
        <v>175529.56</v>
      </c>
      <c r="D798" s="620">
        <v>400061.94</v>
      </c>
    </row>
    <row r="799" spans="1:7">
      <c r="A799" s="446" t="s">
        <v>325</v>
      </c>
      <c r="B799" s="447"/>
      <c r="C799" s="235"/>
      <c r="D799" s="236"/>
    </row>
    <row r="800" spans="1:7">
      <c r="A800" s="446" t="s">
        <v>326</v>
      </c>
      <c r="B800" s="447"/>
      <c r="C800" s="235">
        <v>151801.38</v>
      </c>
      <c r="D800" s="236">
        <v>180049.67</v>
      </c>
    </row>
    <row r="801" spans="1:4" ht="29.45" customHeight="1">
      <c r="A801" s="449" t="s">
        <v>327</v>
      </c>
      <c r="B801" s="450"/>
      <c r="C801" s="235"/>
      <c r="D801" s="236"/>
    </row>
    <row r="802" spans="1:4" ht="42" customHeight="1">
      <c r="A802" s="449" t="s">
        <v>328</v>
      </c>
      <c r="B802" s="450"/>
      <c r="C802" s="235"/>
      <c r="D802" s="236"/>
    </row>
    <row r="803" spans="1:4" ht="29.45" customHeight="1">
      <c r="A803" s="449" t="s">
        <v>329</v>
      </c>
      <c r="B803" s="450"/>
      <c r="C803" s="235">
        <v>4060.93</v>
      </c>
      <c r="D803" s="236">
        <v>4657.1400000000003</v>
      </c>
    </row>
    <row r="804" spans="1:4">
      <c r="A804" s="449" t="s">
        <v>330</v>
      </c>
      <c r="B804" s="450"/>
      <c r="C804" s="235"/>
      <c r="D804" s="236"/>
    </row>
    <row r="805" spans="1:4" ht="21.75" customHeight="1">
      <c r="A805" s="574" t="s">
        <v>331</v>
      </c>
      <c r="B805" s="575"/>
      <c r="C805" s="235"/>
      <c r="D805" s="236"/>
    </row>
    <row r="806" spans="1:4" ht="33" customHeight="1">
      <c r="A806" s="449" t="s">
        <v>332</v>
      </c>
      <c r="B806" s="450"/>
      <c r="C806" s="710"/>
      <c r="D806" s="236"/>
    </row>
    <row r="807" spans="1:4" ht="14.25" thickBot="1">
      <c r="A807" s="451" t="s">
        <v>17</v>
      </c>
      <c r="B807" s="452"/>
      <c r="C807" s="241"/>
      <c r="D807" s="242"/>
    </row>
    <row r="808" spans="1:4" ht="16.5" thickBot="1">
      <c r="A808" s="711" t="s">
        <v>83</v>
      </c>
      <c r="B808" s="712"/>
      <c r="C808" s="713">
        <f>SUM(C798:C807)</f>
        <v>331391.87</v>
      </c>
      <c r="D808" s="713">
        <f>SUM(D798:D807)</f>
        <v>584768.75</v>
      </c>
    </row>
    <row r="838" spans="1:6" ht="14.25">
      <c r="A838" s="303" t="s">
        <v>333</v>
      </c>
      <c r="B838" s="303"/>
      <c r="C838" s="303"/>
    </row>
    <row r="839" spans="1:6" ht="15" thickBot="1">
      <c r="A839" s="583"/>
      <c r="B839" s="583"/>
      <c r="C839" s="583"/>
    </row>
    <row r="840" spans="1:6" ht="26.25" thickBot="1">
      <c r="A840" s="714" t="s">
        <v>334</v>
      </c>
      <c r="B840" s="715"/>
      <c r="C840" s="715"/>
      <c r="D840" s="716"/>
      <c r="E840" s="614" t="s">
        <v>263</v>
      </c>
      <c r="F840" s="341" t="s">
        <v>264</v>
      </c>
    </row>
    <row r="841" spans="1:6" ht="14.25" thickBot="1">
      <c r="A841" s="423" t="s">
        <v>335</v>
      </c>
      <c r="B841" s="717"/>
      <c r="C841" s="717"/>
      <c r="D841" s="718"/>
      <c r="E841" s="719">
        <f>E842+E843+E844</f>
        <v>0</v>
      </c>
      <c r="F841" s="719">
        <f>F842+F843+F844</f>
        <v>0</v>
      </c>
    </row>
    <row r="842" spans="1:6">
      <c r="A842" s="720" t="s">
        <v>336</v>
      </c>
      <c r="B842" s="721"/>
      <c r="C842" s="721"/>
      <c r="D842" s="722"/>
      <c r="E842" s="723"/>
      <c r="F842" s="724"/>
    </row>
    <row r="843" spans="1:6">
      <c r="A843" s="725" t="s">
        <v>337</v>
      </c>
      <c r="B843" s="726"/>
      <c r="C843" s="726"/>
      <c r="D843" s="727"/>
      <c r="E843" s="728"/>
      <c r="F843" s="729"/>
    </row>
    <row r="844" spans="1:6" ht="14.25" thickBot="1">
      <c r="A844" s="730" t="s">
        <v>338</v>
      </c>
      <c r="B844" s="731"/>
      <c r="C844" s="731"/>
      <c r="D844" s="732"/>
      <c r="E844" s="733"/>
      <c r="F844" s="734"/>
    </row>
    <row r="845" spans="1:6" ht="14.25" thickBot="1">
      <c r="A845" s="735" t="s">
        <v>339</v>
      </c>
      <c r="B845" s="736"/>
      <c r="C845" s="736"/>
      <c r="D845" s="737"/>
      <c r="E845" s="738"/>
      <c r="F845" s="739"/>
    </row>
    <row r="846" spans="1:6" ht="14.25" thickBot="1">
      <c r="A846" s="740" t="s">
        <v>340</v>
      </c>
      <c r="B846" s="741"/>
      <c r="C846" s="741"/>
      <c r="D846" s="742"/>
      <c r="E846" s="719">
        <f>SUM(E847:E856)</f>
        <v>4846.8</v>
      </c>
      <c r="F846" s="719">
        <f>SUM(F847:F856)</f>
        <v>9853.5600000000013</v>
      </c>
    </row>
    <row r="847" spans="1:6">
      <c r="A847" s="743" t="s">
        <v>341</v>
      </c>
      <c r="B847" s="744"/>
      <c r="C847" s="744"/>
      <c r="D847" s="745"/>
      <c r="E847" s="723"/>
      <c r="F847" s="723"/>
    </row>
    <row r="848" spans="1:6">
      <c r="A848" s="746" t="s">
        <v>342</v>
      </c>
      <c r="B848" s="747"/>
      <c r="C848" s="747"/>
      <c r="D848" s="748"/>
      <c r="E848" s="728"/>
      <c r="F848" s="728"/>
    </row>
    <row r="849" spans="1:6">
      <c r="A849" s="746" t="s">
        <v>343</v>
      </c>
      <c r="B849" s="747"/>
      <c r="C849" s="747"/>
      <c r="D849" s="748"/>
      <c r="E849" s="728"/>
      <c r="F849" s="728"/>
    </row>
    <row r="850" spans="1:6">
      <c r="A850" s="746" t="s">
        <v>344</v>
      </c>
      <c r="B850" s="747"/>
      <c r="C850" s="747"/>
      <c r="D850" s="748"/>
      <c r="E850" s="728"/>
      <c r="F850" s="729"/>
    </row>
    <row r="851" spans="1:6">
      <c r="A851" s="746" t="s">
        <v>345</v>
      </c>
      <c r="B851" s="747"/>
      <c r="C851" s="747"/>
      <c r="D851" s="748"/>
      <c r="E851" s="728">
        <v>1229.93</v>
      </c>
      <c r="F851" s="729">
        <f>4645.63</f>
        <v>4645.63</v>
      </c>
    </row>
    <row r="852" spans="1:6">
      <c r="A852" s="746" t="s">
        <v>346</v>
      </c>
      <c r="B852" s="747"/>
      <c r="C852" s="747"/>
      <c r="D852" s="748"/>
      <c r="E852" s="749"/>
      <c r="F852" s="750"/>
    </row>
    <row r="853" spans="1:6">
      <c r="A853" s="746" t="s">
        <v>347</v>
      </c>
      <c r="B853" s="747"/>
      <c r="C853" s="747"/>
      <c r="D853" s="748"/>
      <c r="E853" s="749"/>
      <c r="F853" s="750"/>
    </row>
    <row r="854" spans="1:6" ht="25.9" customHeight="1">
      <c r="A854" s="725" t="s">
        <v>348</v>
      </c>
      <c r="B854" s="726"/>
      <c r="C854" s="726"/>
      <c r="D854" s="727"/>
      <c r="E854" s="728"/>
      <c r="F854" s="729"/>
    </row>
    <row r="855" spans="1:6" ht="54.6" customHeight="1">
      <c r="A855" s="725" t="s">
        <v>349</v>
      </c>
      <c r="B855" s="726"/>
      <c r="C855" s="726"/>
      <c r="D855" s="727"/>
      <c r="E855" s="749"/>
      <c r="F855" s="750"/>
    </row>
    <row r="856" spans="1:6" ht="53.45" customHeight="1" thickBot="1">
      <c r="A856" s="730" t="s">
        <v>350</v>
      </c>
      <c r="B856" s="731"/>
      <c r="C856" s="731"/>
      <c r="D856" s="732"/>
      <c r="E856" s="749">
        <v>3616.87</v>
      </c>
      <c r="F856" s="750">
        <f>1358.68+685.75+3163.5</f>
        <v>5207.93</v>
      </c>
    </row>
    <row r="857" spans="1:6" ht="14.25" thickBot="1">
      <c r="A857" s="751" t="s">
        <v>83</v>
      </c>
      <c r="B857" s="752"/>
      <c r="C857" s="752"/>
      <c r="D857" s="753"/>
      <c r="E857" s="417">
        <f>SUM(E841+E845+E846)</f>
        <v>4846.8</v>
      </c>
      <c r="F857" s="417">
        <f>SUM(F841+F845+F846)</f>
        <v>9853.5600000000013</v>
      </c>
    </row>
    <row r="881" spans="1:6">
      <c r="A881" s="12" t="s">
        <v>351</v>
      </c>
      <c r="B881" s="149"/>
      <c r="C881" s="149"/>
      <c r="D881" s="149"/>
    </row>
    <row r="882" spans="1:6" ht="15.75" thickBot="1">
      <c r="A882" s="583"/>
      <c r="B882" s="583"/>
      <c r="C882" s="339"/>
      <c r="D882" s="339"/>
    </row>
    <row r="883" spans="1:6" ht="26.25" thickBot="1">
      <c r="A883" s="263" t="s">
        <v>352</v>
      </c>
      <c r="B883" s="264"/>
      <c r="C883" s="264"/>
      <c r="D883" s="265"/>
      <c r="E883" s="614" t="s">
        <v>263</v>
      </c>
      <c r="F883" s="341" t="s">
        <v>264</v>
      </c>
    </row>
    <row r="884" spans="1:6" ht="41.25" customHeight="1" thickBot="1">
      <c r="A884" s="754" t="s">
        <v>353</v>
      </c>
      <c r="B884" s="755"/>
      <c r="C884" s="755"/>
      <c r="D884" s="756"/>
      <c r="E884" s="757"/>
      <c r="F884" s="757"/>
    </row>
    <row r="885" spans="1:6" ht="14.25" thickBot="1">
      <c r="A885" s="423" t="s">
        <v>354</v>
      </c>
      <c r="B885" s="717"/>
      <c r="C885" s="717"/>
      <c r="D885" s="718"/>
      <c r="E885" s="616">
        <f>SUM(E886+E887+E891)</f>
        <v>221.65</v>
      </c>
      <c r="F885" s="616">
        <f>SUM(F886+F887+F891)</f>
        <v>66999.600000000006</v>
      </c>
    </row>
    <row r="886" spans="1:6">
      <c r="A886" s="758" t="s">
        <v>355</v>
      </c>
      <c r="B886" s="759"/>
      <c r="C886" s="759"/>
      <c r="D886" s="760"/>
      <c r="E886" s="250"/>
      <c r="F886" s="250"/>
    </row>
    <row r="887" spans="1:6">
      <c r="A887" s="318" t="s">
        <v>356</v>
      </c>
      <c r="B887" s="761"/>
      <c r="C887" s="761"/>
      <c r="D887" s="762"/>
      <c r="E887" s="292">
        <f>SUM(E889:E890)</f>
        <v>0</v>
      </c>
      <c r="F887" s="292">
        <f>SUM(F889:F890)</f>
        <v>369</v>
      </c>
    </row>
    <row r="888" spans="1:6" ht="29.45" customHeight="1">
      <c r="A888" s="329" t="s">
        <v>357</v>
      </c>
      <c r="B888" s="763"/>
      <c r="C888" s="763"/>
      <c r="D888" s="468"/>
      <c r="E888" s="235"/>
      <c r="F888" s="235"/>
    </row>
    <row r="889" spans="1:6">
      <c r="A889" s="329" t="s">
        <v>358</v>
      </c>
      <c r="B889" s="763"/>
      <c r="C889" s="763"/>
      <c r="D889" s="468"/>
      <c r="E889" s="235"/>
      <c r="F889" s="235"/>
    </row>
    <row r="890" spans="1:6">
      <c r="A890" s="329" t="s">
        <v>359</v>
      </c>
      <c r="B890" s="763"/>
      <c r="C890" s="763"/>
      <c r="D890" s="468"/>
      <c r="E890" s="235"/>
      <c r="F890" s="235">
        <v>369</v>
      </c>
    </row>
    <row r="891" spans="1:6">
      <c r="A891" s="469" t="s">
        <v>360</v>
      </c>
      <c r="B891" s="764"/>
      <c r="C891" s="764"/>
      <c r="D891" s="470"/>
      <c r="E891" s="292">
        <f>SUM(E892:E896)</f>
        <v>221.65</v>
      </c>
      <c r="F891" s="292">
        <f>SUM(F892:F896)</f>
        <v>66630.600000000006</v>
      </c>
    </row>
    <row r="892" spans="1:6">
      <c r="A892" s="329" t="s">
        <v>361</v>
      </c>
      <c r="B892" s="763"/>
      <c r="C892" s="763"/>
      <c r="D892" s="468"/>
      <c r="E892" s="235"/>
      <c r="F892" s="235"/>
    </row>
    <row r="893" spans="1:6">
      <c r="A893" s="329" t="s">
        <v>362</v>
      </c>
      <c r="B893" s="763"/>
      <c r="C893" s="763"/>
      <c r="D893" s="468"/>
      <c r="E893" s="235"/>
      <c r="F893" s="235">
        <v>64000</v>
      </c>
    </row>
    <row r="894" spans="1:6">
      <c r="A894" s="329" t="s">
        <v>363</v>
      </c>
      <c r="B894" s="763"/>
      <c r="C894" s="763"/>
      <c r="D894" s="468"/>
      <c r="E894" s="235"/>
      <c r="F894" s="235"/>
    </row>
    <row r="895" spans="1:6">
      <c r="A895" s="329" t="s">
        <v>364</v>
      </c>
      <c r="B895" s="763"/>
      <c r="C895" s="763"/>
      <c r="D895" s="468"/>
      <c r="E895" s="235"/>
      <c r="F895" s="235"/>
    </row>
    <row r="896" spans="1:6" ht="65.45" customHeight="1" thickBot="1">
      <c r="A896" s="765" t="s">
        <v>365</v>
      </c>
      <c r="B896" s="766"/>
      <c r="C896" s="766"/>
      <c r="D896" s="767"/>
      <c r="E896" s="627">
        <v>221.65</v>
      </c>
      <c r="F896" s="627">
        <v>2630.6</v>
      </c>
    </row>
    <row r="897" spans="1:6" ht="14.25" thickBot="1">
      <c r="A897" s="768" t="s">
        <v>366</v>
      </c>
      <c r="B897" s="769"/>
      <c r="C897" s="769"/>
      <c r="D897" s="770"/>
      <c r="E897" s="771">
        <f>SUM(E884+E885)</f>
        <v>221.65</v>
      </c>
      <c r="F897" s="771">
        <f>SUM(F884+F885)</f>
        <v>66999.600000000006</v>
      </c>
    </row>
    <row r="924" spans="1:6" ht="14.25">
      <c r="A924" s="61" t="s">
        <v>367</v>
      </c>
      <c r="B924" s="2"/>
      <c r="C924" s="2"/>
    </row>
    <row r="925" spans="1:6" ht="14.25" thickBot="1">
      <c r="A925" s="2"/>
      <c r="B925" s="2"/>
      <c r="C925" s="2"/>
    </row>
    <row r="926" spans="1:6" ht="32.25" thickBot="1">
      <c r="A926" s="772"/>
      <c r="B926" s="773"/>
      <c r="C926" s="773"/>
      <c r="D926" s="774"/>
      <c r="E926" s="775" t="s">
        <v>263</v>
      </c>
      <c r="F926" s="776" t="s">
        <v>264</v>
      </c>
    </row>
    <row r="927" spans="1:6" ht="14.25" thickBot="1">
      <c r="A927" s="777" t="s">
        <v>368</v>
      </c>
      <c r="B927" s="778"/>
      <c r="C927" s="778"/>
      <c r="D927" s="779"/>
      <c r="E927" s="757"/>
      <c r="F927" s="757"/>
    </row>
    <row r="928" spans="1:6" ht="14.25" thickBot="1">
      <c r="A928" s="780" t="s">
        <v>369</v>
      </c>
      <c r="B928" s="781"/>
      <c r="C928" s="781"/>
      <c r="D928" s="782"/>
      <c r="E928" s="616">
        <f>SUM(E929:E930)</f>
        <v>323.73</v>
      </c>
      <c r="F928" s="616">
        <f>SUM(F929:F930)</f>
        <v>362.52</v>
      </c>
    </row>
    <row r="929" spans="1:6" ht="22.5" customHeight="1">
      <c r="A929" s="783" t="s">
        <v>370</v>
      </c>
      <c r="B929" s="784"/>
      <c r="C929" s="784"/>
      <c r="D929" s="785"/>
      <c r="E929" s="382">
        <v>309</v>
      </c>
      <c r="F929" s="382">
        <v>362.52</v>
      </c>
    </row>
    <row r="930" spans="1:6" ht="15.75" customHeight="1" thickBot="1">
      <c r="A930" s="786" t="s">
        <v>371</v>
      </c>
      <c r="B930" s="787"/>
      <c r="C930" s="787"/>
      <c r="D930" s="788"/>
      <c r="E930" s="241">
        <v>14.73</v>
      </c>
      <c r="F930" s="241"/>
    </row>
    <row r="931" spans="1:6">
      <c r="A931" s="789" t="s">
        <v>372</v>
      </c>
      <c r="B931" s="790"/>
      <c r="C931" s="790"/>
      <c r="D931" s="791"/>
      <c r="E931" s="792">
        <f>SUM(E932:E938)</f>
        <v>0</v>
      </c>
      <c r="F931" s="792">
        <f>SUM(F932:F938)</f>
        <v>0</v>
      </c>
    </row>
    <row r="932" spans="1:6">
      <c r="A932" s="793" t="s">
        <v>373</v>
      </c>
      <c r="B932" s="794"/>
      <c r="C932" s="794"/>
      <c r="D932" s="795"/>
      <c r="E932" s="228"/>
      <c r="F932" s="228"/>
    </row>
    <row r="933" spans="1:6">
      <c r="A933" s="793" t="s">
        <v>374</v>
      </c>
      <c r="B933" s="794"/>
      <c r="C933" s="794"/>
      <c r="D933" s="795"/>
      <c r="E933" s="235"/>
      <c r="F933" s="235"/>
    </row>
    <row r="934" spans="1:6">
      <c r="A934" s="796" t="s">
        <v>375</v>
      </c>
      <c r="B934" s="797"/>
      <c r="C934" s="797"/>
      <c r="D934" s="798"/>
      <c r="E934" s="382"/>
      <c r="F934" s="382"/>
    </row>
    <row r="935" spans="1:6">
      <c r="A935" s="799" t="s">
        <v>376</v>
      </c>
      <c r="B935" s="800"/>
      <c r="C935" s="800"/>
      <c r="D935" s="801"/>
      <c r="E935" s="235"/>
      <c r="F935" s="235"/>
    </row>
    <row r="936" spans="1:6">
      <c r="A936" s="799" t="s">
        <v>377</v>
      </c>
      <c r="B936" s="800"/>
      <c r="C936" s="800"/>
      <c r="D936" s="801"/>
      <c r="E936" s="241"/>
      <c r="F936" s="241"/>
    </row>
    <row r="937" spans="1:6">
      <c r="A937" s="799" t="s">
        <v>378</v>
      </c>
      <c r="B937" s="800"/>
      <c r="C937" s="800"/>
      <c r="D937" s="801"/>
      <c r="E937" s="241"/>
      <c r="F937" s="241"/>
    </row>
    <row r="938" spans="1:6" ht="14.25" thickBot="1">
      <c r="A938" s="802" t="s">
        <v>135</v>
      </c>
      <c r="B938" s="803"/>
      <c r="C938" s="803"/>
      <c r="D938" s="804"/>
      <c r="E938" s="241"/>
      <c r="F938" s="241"/>
    </row>
    <row r="939" spans="1:6" ht="16.5" thickBot="1">
      <c r="A939" s="711" t="s">
        <v>83</v>
      </c>
      <c r="B939" s="805"/>
      <c r="C939" s="805"/>
      <c r="D939" s="712"/>
      <c r="E939" s="806">
        <f>SUM(E927+E928+E931)</f>
        <v>323.73</v>
      </c>
      <c r="F939" s="806">
        <f>SUM(F927+F928+F931)</f>
        <v>362.52</v>
      </c>
    </row>
    <row r="940" spans="1:6" ht="15.75">
      <c r="A940" s="807"/>
      <c r="B940" s="807"/>
      <c r="C940" s="807"/>
      <c r="D940" s="807"/>
      <c r="E940" s="808"/>
      <c r="F940" s="808"/>
    </row>
    <row r="942" spans="1:6" ht="14.25">
      <c r="A942" s="303" t="s">
        <v>379</v>
      </c>
      <c r="B942" s="303"/>
      <c r="C942" s="303"/>
    </row>
    <row r="943" spans="1:6" ht="14.25" thickBot="1">
      <c r="A943" s="212"/>
      <c r="B943" s="258"/>
      <c r="C943" s="258"/>
    </row>
    <row r="944" spans="1:6" ht="26.25" thickBot="1">
      <c r="A944" s="263"/>
      <c r="B944" s="264"/>
      <c r="C944" s="264"/>
      <c r="D944" s="265"/>
      <c r="E944" s="614" t="s">
        <v>263</v>
      </c>
      <c r="F944" s="341" t="s">
        <v>264</v>
      </c>
    </row>
    <row r="945" spans="1:6" ht="14.25" thickBot="1">
      <c r="A945" s="423" t="s">
        <v>369</v>
      </c>
      <c r="B945" s="717"/>
      <c r="C945" s="717"/>
      <c r="D945" s="718"/>
      <c r="E945" s="616">
        <f>E946+E947</f>
        <v>0</v>
      </c>
      <c r="F945" s="616">
        <f>F946+F947</f>
        <v>0</v>
      </c>
    </row>
    <row r="946" spans="1:6">
      <c r="A946" s="743" t="s">
        <v>380</v>
      </c>
      <c r="B946" s="744"/>
      <c r="C946" s="744"/>
      <c r="D946" s="745"/>
      <c r="E946" s="279"/>
      <c r="F946" s="809"/>
    </row>
    <row r="947" spans="1:6" ht="14.25" thickBot="1">
      <c r="A947" s="810" t="s">
        <v>381</v>
      </c>
      <c r="B947" s="811"/>
      <c r="C947" s="811"/>
      <c r="D947" s="812"/>
      <c r="E947" s="627"/>
      <c r="F947" s="628"/>
    </row>
    <row r="948" spans="1:6" ht="14.25" thickBot="1">
      <c r="A948" s="423" t="s">
        <v>382</v>
      </c>
      <c r="B948" s="717"/>
      <c r="C948" s="717"/>
      <c r="D948" s="718"/>
      <c r="E948" s="616">
        <f>SUM(E949:E954)</f>
        <v>301.24</v>
      </c>
      <c r="F948" s="616">
        <f>SUM(F949:F954)</f>
        <v>354.98</v>
      </c>
    </row>
    <row r="949" spans="1:6">
      <c r="A949" s="746" t="s">
        <v>383</v>
      </c>
      <c r="B949" s="747"/>
      <c r="C949" s="747"/>
      <c r="D949" s="748"/>
      <c r="E949" s="235"/>
      <c r="F949" s="235"/>
    </row>
    <row r="950" spans="1:6">
      <c r="A950" s="725" t="s">
        <v>384</v>
      </c>
      <c r="B950" s="726"/>
      <c r="C950" s="726"/>
      <c r="D950" s="727"/>
      <c r="E950" s="235"/>
      <c r="F950" s="235"/>
    </row>
    <row r="951" spans="1:6">
      <c r="A951" s="725" t="s">
        <v>385</v>
      </c>
      <c r="B951" s="726"/>
      <c r="C951" s="726"/>
      <c r="D951" s="727"/>
      <c r="E951" s="241">
        <v>301.24</v>
      </c>
      <c r="F951" s="241">
        <v>354.98</v>
      </c>
    </row>
    <row r="952" spans="1:6">
      <c r="A952" s="725" t="s">
        <v>386</v>
      </c>
      <c r="B952" s="726"/>
      <c r="C952" s="726"/>
      <c r="D952" s="727"/>
      <c r="E952" s="241"/>
      <c r="F952" s="241"/>
    </row>
    <row r="953" spans="1:6">
      <c r="A953" s="725" t="s">
        <v>387</v>
      </c>
      <c r="B953" s="726"/>
      <c r="C953" s="726"/>
      <c r="D953" s="727"/>
      <c r="E953" s="241"/>
      <c r="F953" s="241"/>
    </row>
    <row r="954" spans="1:6" ht="14.25" thickBot="1">
      <c r="A954" s="813" t="s">
        <v>135</v>
      </c>
      <c r="B954" s="814"/>
      <c r="C954" s="814"/>
      <c r="D954" s="815"/>
      <c r="E954" s="241"/>
      <c r="F954" s="241"/>
    </row>
    <row r="955" spans="1:6" ht="14.25" thickBot="1">
      <c r="A955" s="437"/>
      <c r="B955" s="816"/>
      <c r="C955" s="816"/>
      <c r="D955" s="438"/>
      <c r="E955" s="417">
        <f>SUM(E945+E948)</f>
        <v>301.24</v>
      </c>
      <c r="F955" s="417">
        <f>SUM(F945+F948)</f>
        <v>354.98</v>
      </c>
    </row>
    <row r="971" spans="1:6" ht="15.75">
      <c r="A971" s="817" t="s">
        <v>388</v>
      </c>
      <c r="B971" s="817"/>
      <c r="C971" s="817"/>
      <c r="D971" s="817"/>
      <c r="E971" s="817"/>
      <c r="F971" s="817"/>
    </row>
    <row r="972" spans="1:6" ht="14.25" thickBot="1">
      <c r="A972" s="818"/>
      <c r="B972" s="258"/>
      <c r="C972" s="258"/>
      <c r="D972" s="258"/>
      <c r="E972" s="258"/>
      <c r="F972" s="258"/>
    </row>
    <row r="973" spans="1:6" ht="14.25" thickBot="1">
      <c r="A973" s="819" t="s">
        <v>389</v>
      </c>
      <c r="B973" s="820"/>
      <c r="C973" s="821" t="s">
        <v>390</v>
      </c>
      <c r="D973" s="822"/>
      <c r="E973" s="822"/>
      <c r="F973" s="823"/>
    </row>
    <row r="974" spans="1:6" ht="14.25" thickBot="1">
      <c r="A974" s="824"/>
      <c r="B974" s="825"/>
      <c r="C974" s="826" t="s">
        <v>391</v>
      </c>
      <c r="D974" s="827" t="s">
        <v>392</v>
      </c>
      <c r="E974" s="828" t="s">
        <v>265</v>
      </c>
      <c r="F974" s="827" t="s">
        <v>268</v>
      </c>
    </row>
    <row r="975" spans="1:6">
      <c r="A975" s="829" t="s">
        <v>393</v>
      </c>
      <c r="B975" s="344"/>
      <c r="C975" s="830">
        <f>SUM(C976:C978)</f>
        <v>0</v>
      </c>
      <c r="D975" s="830">
        <f>SUM(D976:D978)</f>
        <v>0</v>
      </c>
      <c r="E975" s="830">
        <f>SUM(E976:E978)</f>
        <v>0</v>
      </c>
      <c r="F975" s="294">
        <f>SUM(F976:F978)</f>
        <v>13828.84</v>
      </c>
    </row>
    <row r="976" spans="1:6">
      <c r="A976" s="831" t="s">
        <v>394</v>
      </c>
      <c r="B976" s="348"/>
      <c r="C976" s="293"/>
      <c r="D976" s="235"/>
      <c r="E976" s="234"/>
      <c r="F976" s="235">
        <v>13828.84</v>
      </c>
    </row>
    <row r="977" spans="1:6">
      <c r="A977" s="831" t="s">
        <v>395</v>
      </c>
      <c r="B977" s="348"/>
      <c r="C977" s="293"/>
      <c r="D977" s="235"/>
      <c r="E977" s="234"/>
      <c r="F977" s="235"/>
    </row>
    <row r="978" spans="1:6">
      <c r="A978" s="831" t="s">
        <v>395</v>
      </c>
      <c r="B978" s="348"/>
      <c r="C978" s="293"/>
      <c r="D978" s="235"/>
      <c r="E978" s="234"/>
      <c r="F978" s="235"/>
    </row>
    <row r="979" spans="1:6">
      <c r="A979" s="832" t="s">
        <v>396</v>
      </c>
      <c r="B979" s="450"/>
      <c r="C979" s="293"/>
      <c r="D979" s="235"/>
      <c r="E979" s="234"/>
      <c r="F979" s="235"/>
    </row>
    <row r="980" spans="1:6" ht="14.25" thickBot="1">
      <c r="A980" s="833" t="s">
        <v>397</v>
      </c>
      <c r="B980" s="366"/>
      <c r="C980" s="834"/>
      <c r="D980" s="241"/>
      <c r="E980" s="240"/>
      <c r="F980" s="241">
        <v>2852</v>
      </c>
    </row>
    <row r="981" spans="1:6" ht="14.25" thickBot="1">
      <c r="A981" s="835" t="s">
        <v>136</v>
      </c>
      <c r="B981" s="836"/>
      <c r="C981" s="837">
        <f>C975+C979+C980</f>
        <v>0</v>
      </c>
      <c r="D981" s="837">
        <f>D975+D979+D980</f>
        <v>0</v>
      </c>
      <c r="E981" s="837">
        <f>E975+E979+E980</f>
        <v>0</v>
      </c>
      <c r="F981" s="838">
        <f>F975+F979+F980</f>
        <v>16680.84</v>
      </c>
    </row>
    <row r="984" spans="1:6" ht="30" customHeight="1">
      <c r="A984" s="210" t="s">
        <v>398</v>
      </c>
      <c r="B984" s="210"/>
      <c r="C984" s="210"/>
      <c r="D984" s="210"/>
      <c r="E984" s="839"/>
      <c r="F984" s="839"/>
    </row>
    <row r="986" spans="1:6" ht="15">
      <c r="A986" s="303" t="s">
        <v>399</v>
      </c>
      <c r="B986" s="303"/>
      <c r="C986" s="303"/>
      <c r="D986" s="303"/>
    </row>
    <row r="987" spans="1:6" ht="14.25" thickBot="1">
      <c r="A987" s="212"/>
      <c r="B987" s="258"/>
      <c r="C987" s="258"/>
      <c r="D987" s="258"/>
    </row>
    <row r="988" spans="1:6" ht="51.75" thickBot="1">
      <c r="A988" s="359" t="s">
        <v>32</v>
      </c>
      <c r="B988" s="360"/>
      <c r="C988" s="308" t="s">
        <v>400</v>
      </c>
      <c r="D988" s="308" t="s">
        <v>401</v>
      </c>
    </row>
    <row r="989" spans="1:6" ht="14.25" thickBot="1">
      <c r="A989" s="483" t="s">
        <v>402</v>
      </c>
      <c r="B989" s="840"/>
      <c r="C989" s="841">
        <v>91</v>
      </c>
      <c r="D989" s="842">
        <v>89</v>
      </c>
    </row>
    <row r="992" spans="1:6" ht="24" customHeight="1">
      <c r="A992" s="303" t="s">
        <v>403</v>
      </c>
      <c r="B992" s="303"/>
      <c r="C992" s="303"/>
      <c r="D992" s="303"/>
      <c r="E992" s="303"/>
      <c r="F992" s="303"/>
    </row>
    <row r="993" spans="1:5" ht="16.5" thickBot="1">
      <c r="A993" s="258"/>
      <c r="B993" s="433"/>
      <c r="C993" s="433"/>
      <c r="D993" s="258"/>
      <c r="E993" s="258"/>
    </row>
    <row r="994" spans="1:5" ht="51.75" thickBot="1">
      <c r="A994" s="826" t="s">
        <v>404</v>
      </c>
      <c r="B994" s="827" t="s">
        <v>405</v>
      </c>
      <c r="C994" s="827" t="s">
        <v>151</v>
      </c>
      <c r="D994" s="218" t="s">
        <v>406</v>
      </c>
      <c r="E994" s="217" t="s">
        <v>407</v>
      </c>
    </row>
    <row r="995" spans="1:5">
      <c r="A995" s="843" t="s">
        <v>80</v>
      </c>
      <c r="B995" s="250" t="s">
        <v>408</v>
      </c>
      <c r="C995" s="250"/>
      <c r="D995" s="250" t="s">
        <v>408</v>
      </c>
      <c r="E995" s="250" t="s">
        <v>408</v>
      </c>
    </row>
    <row r="996" spans="1:5">
      <c r="A996" s="844" t="s">
        <v>81</v>
      </c>
      <c r="B996" s="235"/>
      <c r="C996" s="235"/>
      <c r="D996" s="234"/>
      <c r="E996" s="235"/>
    </row>
    <row r="997" spans="1:5">
      <c r="A997" s="844" t="s">
        <v>409</v>
      </c>
      <c r="B997" s="235"/>
      <c r="C997" s="235"/>
      <c r="D997" s="234"/>
      <c r="E997" s="235"/>
    </row>
    <row r="998" spans="1:5">
      <c r="A998" s="844" t="s">
        <v>410</v>
      </c>
      <c r="B998" s="235"/>
      <c r="C998" s="235"/>
      <c r="D998" s="234"/>
      <c r="E998" s="235"/>
    </row>
    <row r="999" spans="1:5">
      <c r="A999" s="844" t="s">
        <v>411</v>
      </c>
      <c r="B999" s="235"/>
      <c r="C999" s="235"/>
      <c r="D999" s="234"/>
      <c r="E999" s="235"/>
    </row>
    <row r="1000" spans="1:5">
      <c r="A1000" s="844" t="s">
        <v>412</v>
      </c>
      <c r="B1000" s="235"/>
      <c r="C1000" s="235"/>
      <c r="D1000" s="234"/>
      <c r="E1000" s="235"/>
    </row>
    <row r="1001" spans="1:5">
      <c r="A1001" s="844" t="s">
        <v>413</v>
      </c>
      <c r="B1001" s="235"/>
      <c r="C1001" s="235"/>
      <c r="D1001" s="234"/>
      <c r="E1001" s="235"/>
    </row>
    <row r="1002" spans="1:5" ht="14.25" thickBot="1">
      <c r="A1002" s="845" t="s">
        <v>414</v>
      </c>
      <c r="B1002" s="627"/>
      <c r="C1002" s="627"/>
      <c r="D1002" s="846"/>
      <c r="E1002" s="627"/>
    </row>
    <row r="1013" spans="1:5" ht="14.25">
      <c r="A1013" s="583" t="s">
        <v>415</v>
      </c>
      <c r="B1013" s="847"/>
      <c r="C1013" s="847"/>
      <c r="D1013" s="847"/>
      <c r="E1013" s="847"/>
    </row>
    <row r="1014" spans="1:5" ht="16.5" thickBot="1">
      <c r="A1014" s="258"/>
      <c r="B1014" s="433"/>
      <c r="C1014" s="433"/>
      <c r="D1014" s="258"/>
      <c r="E1014" s="258"/>
    </row>
    <row r="1015" spans="1:5" ht="63.75" thickBot="1">
      <c r="A1015" s="848" t="s">
        <v>404</v>
      </c>
      <c r="B1015" s="849" t="s">
        <v>405</v>
      </c>
      <c r="C1015" s="849" t="s">
        <v>151</v>
      </c>
      <c r="D1015" s="850" t="s">
        <v>416</v>
      </c>
      <c r="E1015" s="851" t="s">
        <v>407</v>
      </c>
    </row>
    <row r="1016" spans="1:5">
      <c r="A1016" s="843" t="s">
        <v>80</v>
      </c>
      <c r="B1016" s="250" t="s">
        <v>408</v>
      </c>
      <c r="C1016" s="250"/>
      <c r="D1016" s="250" t="s">
        <v>408</v>
      </c>
      <c r="E1016" s="250" t="s">
        <v>408</v>
      </c>
    </row>
    <row r="1017" spans="1:5">
      <c r="A1017" s="844" t="s">
        <v>81</v>
      </c>
      <c r="B1017" s="235"/>
      <c r="C1017" s="235"/>
      <c r="D1017" s="234"/>
      <c r="E1017" s="235"/>
    </row>
    <row r="1018" spans="1:5">
      <c r="A1018" s="844" t="s">
        <v>409</v>
      </c>
      <c r="B1018" s="235"/>
      <c r="C1018" s="235"/>
      <c r="D1018" s="234"/>
      <c r="E1018" s="235"/>
    </row>
    <row r="1019" spans="1:5">
      <c r="A1019" s="844" t="s">
        <v>410</v>
      </c>
      <c r="B1019" s="235"/>
      <c r="C1019" s="235"/>
      <c r="D1019" s="234"/>
      <c r="E1019" s="235"/>
    </row>
    <row r="1020" spans="1:5">
      <c r="A1020" s="844" t="s">
        <v>411</v>
      </c>
      <c r="B1020" s="235"/>
      <c r="C1020" s="235"/>
      <c r="D1020" s="234"/>
      <c r="E1020" s="235"/>
    </row>
    <row r="1021" spans="1:5">
      <c r="A1021" s="844" t="s">
        <v>412</v>
      </c>
      <c r="B1021" s="235"/>
      <c r="C1021" s="235"/>
      <c r="D1021" s="234"/>
      <c r="E1021" s="235"/>
    </row>
    <row r="1022" spans="1:5">
      <c r="A1022" s="844" t="s">
        <v>413</v>
      </c>
      <c r="B1022" s="235"/>
      <c r="C1022" s="235"/>
      <c r="D1022" s="234"/>
      <c r="E1022" s="235"/>
    </row>
    <row r="1023" spans="1:5" ht="14.25" thickBot="1">
      <c r="A1023" s="845" t="s">
        <v>414</v>
      </c>
      <c r="B1023" s="627"/>
      <c r="C1023" s="627"/>
      <c r="D1023" s="846"/>
      <c r="E1023" s="627"/>
    </row>
    <row r="1031" spans="1:7" ht="15">
      <c r="A1031" s="852"/>
      <c r="B1031" s="852"/>
      <c r="C1031" s="853"/>
      <c r="D1031" s="854"/>
      <c r="E1031" s="852"/>
      <c r="F1031" s="852"/>
    </row>
    <row r="1032" spans="1:7" ht="30">
      <c r="A1032" s="855" t="s">
        <v>417</v>
      </c>
      <c r="B1032" s="855"/>
      <c r="C1032" s="853"/>
      <c r="D1032" s="854"/>
      <c r="E1032" s="855"/>
      <c r="F1032" s="854" t="s">
        <v>418</v>
      </c>
      <c r="G1032" s="854"/>
    </row>
    <row r="1033" spans="1:7" ht="15">
      <c r="A1033" s="855" t="s">
        <v>419</v>
      </c>
      <c r="B1033" s="339"/>
      <c r="C1033" s="854" t="s">
        <v>420</v>
      </c>
      <c r="D1033" s="856"/>
      <c r="E1033" s="855"/>
      <c r="F1033" s="854" t="s">
        <v>421</v>
      </c>
      <c r="G1033" s="854"/>
    </row>
  </sheetData>
  <mergeCells count="416">
    <mergeCell ref="C1033:D1033"/>
    <mergeCell ref="F1033:G1033"/>
    <mergeCell ref="A986:D986"/>
    <mergeCell ref="A988:B988"/>
    <mergeCell ref="A989:B989"/>
    <mergeCell ref="A992:F992"/>
    <mergeCell ref="C1031:D1031"/>
    <mergeCell ref="C1032:D1032"/>
    <mergeCell ref="F1032:G1032"/>
    <mergeCell ref="A977:B977"/>
    <mergeCell ref="A978:B978"/>
    <mergeCell ref="A979:B979"/>
    <mergeCell ref="A980:B980"/>
    <mergeCell ref="A981:B981"/>
    <mergeCell ref="A984:F984"/>
    <mergeCell ref="A955:D955"/>
    <mergeCell ref="A971:F971"/>
    <mergeCell ref="A973:B974"/>
    <mergeCell ref="C973:F973"/>
    <mergeCell ref="A975:B975"/>
    <mergeCell ref="A976:B976"/>
    <mergeCell ref="A949:D949"/>
    <mergeCell ref="A950:D950"/>
    <mergeCell ref="A951:D951"/>
    <mergeCell ref="A952:D952"/>
    <mergeCell ref="A953:D953"/>
    <mergeCell ref="A954:D954"/>
    <mergeCell ref="A942:C942"/>
    <mergeCell ref="A944:D944"/>
    <mergeCell ref="A945:D945"/>
    <mergeCell ref="A946:D946"/>
    <mergeCell ref="A947:D947"/>
    <mergeCell ref="A948:D948"/>
    <mergeCell ref="A934:D934"/>
    <mergeCell ref="A935:D935"/>
    <mergeCell ref="A936:D936"/>
    <mergeCell ref="A937:D937"/>
    <mergeCell ref="A938:D938"/>
    <mergeCell ref="A939:D939"/>
    <mergeCell ref="A928:D928"/>
    <mergeCell ref="A929:D929"/>
    <mergeCell ref="A930:D930"/>
    <mergeCell ref="A931:D931"/>
    <mergeCell ref="A932:D932"/>
    <mergeCell ref="A933:D933"/>
    <mergeCell ref="A894:D894"/>
    <mergeCell ref="A895:D895"/>
    <mergeCell ref="A896:D896"/>
    <mergeCell ref="A897:D897"/>
    <mergeCell ref="A926:D926"/>
    <mergeCell ref="A927:D927"/>
    <mergeCell ref="A888:D888"/>
    <mergeCell ref="A889:D889"/>
    <mergeCell ref="A890:D890"/>
    <mergeCell ref="A891:D891"/>
    <mergeCell ref="A892:D892"/>
    <mergeCell ref="A893:D893"/>
    <mergeCell ref="A881:D881"/>
    <mergeCell ref="A883:D883"/>
    <mergeCell ref="A884:D884"/>
    <mergeCell ref="A885:D885"/>
    <mergeCell ref="A886:D886"/>
    <mergeCell ref="A887:D887"/>
    <mergeCell ref="A852:D852"/>
    <mergeCell ref="A853:D853"/>
    <mergeCell ref="A854:D854"/>
    <mergeCell ref="A855:D855"/>
    <mergeCell ref="A856:D856"/>
    <mergeCell ref="A857:D857"/>
    <mergeCell ref="A846:D846"/>
    <mergeCell ref="A847:D847"/>
    <mergeCell ref="A848:D848"/>
    <mergeCell ref="A849:D849"/>
    <mergeCell ref="A850:D850"/>
    <mergeCell ref="A851:D851"/>
    <mergeCell ref="A840:D840"/>
    <mergeCell ref="A841:D841"/>
    <mergeCell ref="A842:D842"/>
    <mergeCell ref="A843:D843"/>
    <mergeCell ref="A844:D844"/>
    <mergeCell ref="A845:D845"/>
    <mergeCell ref="A804:B804"/>
    <mergeCell ref="A805:B805"/>
    <mergeCell ref="A806:B806"/>
    <mergeCell ref="A807:B807"/>
    <mergeCell ref="A808:B808"/>
    <mergeCell ref="A838:C838"/>
    <mergeCell ref="A798:B798"/>
    <mergeCell ref="A799:B799"/>
    <mergeCell ref="A800:B800"/>
    <mergeCell ref="A801:B801"/>
    <mergeCell ref="A802:B802"/>
    <mergeCell ref="A803:B803"/>
    <mergeCell ref="A789:D789"/>
    <mergeCell ref="A790:D790"/>
    <mergeCell ref="A791:D791"/>
    <mergeCell ref="A792:D792"/>
    <mergeCell ref="A794:D794"/>
    <mergeCell ref="A796:B796"/>
    <mergeCell ref="C796:C797"/>
    <mergeCell ref="D796:D797"/>
    <mergeCell ref="A797:B797"/>
    <mergeCell ref="A783:D783"/>
    <mergeCell ref="A784:D784"/>
    <mergeCell ref="A785:D785"/>
    <mergeCell ref="A786:D786"/>
    <mergeCell ref="A787:D787"/>
    <mergeCell ref="A788:D788"/>
    <mergeCell ref="A777:D777"/>
    <mergeCell ref="A778:D778"/>
    <mergeCell ref="A779:D779"/>
    <mergeCell ref="A780:D780"/>
    <mergeCell ref="A781:D781"/>
    <mergeCell ref="A782:D782"/>
    <mergeCell ref="A771:D771"/>
    <mergeCell ref="A772:D772"/>
    <mergeCell ref="A773:D773"/>
    <mergeCell ref="A774:D774"/>
    <mergeCell ref="A775:D775"/>
    <mergeCell ref="A776:D776"/>
    <mergeCell ref="A765:D765"/>
    <mergeCell ref="A766:D766"/>
    <mergeCell ref="A767:D767"/>
    <mergeCell ref="A768:D768"/>
    <mergeCell ref="A769:D769"/>
    <mergeCell ref="A770:D770"/>
    <mergeCell ref="A759:D759"/>
    <mergeCell ref="A760:D760"/>
    <mergeCell ref="A761:D761"/>
    <mergeCell ref="A762:D762"/>
    <mergeCell ref="A763:D763"/>
    <mergeCell ref="A764:D764"/>
    <mergeCell ref="A753:D753"/>
    <mergeCell ref="A754:D754"/>
    <mergeCell ref="A755:D755"/>
    <mergeCell ref="A756:D756"/>
    <mergeCell ref="A757:D757"/>
    <mergeCell ref="A758:D758"/>
    <mergeCell ref="A746:C746"/>
    <mergeCell ref="A748:D748"/>
    <mergeCell ref="A749:D749"/>
    <mergeCell ref="A750:D750"/>
    <mergeCell ref="A751:D751"/>
    <mergeCell ref="A752:D752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&amp;CSzkoła Podstawowa Nr 222 im. Jana Brzechwy, ul. Esperanto 7A, 01-049 Warszawa
Informacja dodatkowa do sprawozdania finansowego za rok obrotowy zakończony 31 grudnia 2021 r.
II. Dodatkowe informacje i objaśnienia</oddHeader>
  </headerFooter>
  <rowBreaks count="14" manualBreakCount="14">
    <brk id="89" max="16383" man="1"/>
    <brk id="211" max="16383" man="1"/>
    <brk id="288" max="16383" man="1"/>
    <brk id="326" max="16383" man="1"/>
    <brk id="414" max="16383" man="1"/>
    <brk id="453" max="16383" man="1"/>
    <brk id="534" max="16383" man="1"/>
    <brk id="672" max="16383" man="1"/>
    <brk id="697" max="16383" man="1"/>
    <brk id="741" max="9" man="1"/>
    <brk id="792" max="16383" man="1"/>
    <brk id="879" max="16383" man="1"/>
    <brk id="970" max="16383" man="1"/>
    <brk id="10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2022-05-06T12:50:40Z</dcterms:created>
  <dcterms:modified xsi:type="dcterms:W3CDTF">2022-05-06T12:51:07Z</dcterms:modified>
</cp:coreProperties>
</file>