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38\2021\"/>
    </mc:Choice>
  </mc:AlternateContent>
  <bookViews>
    <workbookView xWindow="0" yWindow="0" windowWidth="24000" windowHeight="8835"/>
  </bookViews>
  <sheets>
    <sheet name="SP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F978" i="1"/>
  <c r="E978" i="1"/>
  <c r="D978" i="1"/>
  <c r="F977" i="1"/>
  <c r="F972" i="1"/>
  <c r="E972" i="1"/>
  <c r="D972" i="1"/>
  <c r="C972" i="1"/>
  <c r="C978" i="1" s="1"/>
  <c r="F952" i="1"/>
  <c r="E952" i="1"/>
  <c r="F945" i="1"/>
  <c r="E945" i="1"/>
  <c r="F942" i="1"/>
  <c r="E942" i="1"/>
  <c r="F928" i="1"/>
  <c r="E928" i="1"/>
  <c r="E936" i="1" s="1"/>
  <c r="F925" i="1"/>
  <c r="F936" i="1" s="1"/>
  <c r="E925" i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E759" i="1" s="1"/>
  <c r="F768" i="1"/>
  <c r="E768" i="1"/>
  <c r="F760" i="1"/>
  <c r="F759" i="1" s="1"/>
  <c r="E760" i="1"/>
  <c r="F746" i="1"/>
  <c r="F789" i="1" s="1"/>
  <c r="E746" i="1"/>
  <c r="E789" i="1" s="1"/>
  <c r="C691" i="1"/>
  <c r="B691" i="1"/>
  <c r="C685" i="1"/>
  <c r="C684" i="1" s="1"/>
  <c r="B685" i="1"/>
  <c r="B684" i="1"/>
  <c r="C681" i="1"/>
  <c r="C677" i="1" s="1"/>
  <c r="B681" i="1"/>
  <c r="C678" i="1"/>
  <c r="B678" i="1"/>
  <c r="B677" i="1" s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41" i="1" s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D110" i="1" s="1"/>
  <c r="C108" i="1"/>
  <c r="C110" i="1" s="1"/>
  <c r="B108" i="1"/>
  <c r="B110" i="1" s="1"/>
  <c r="E107" i="1"/>
  <c r="E106" i="1"/>
  <c r="E105" i="1"/>
  <c r="E109" i="1" s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B29" i="1"/>
  <c r="I28" i="1"/>
  <c r="I27" i="1"/>
  <c r="I26" i="1" s="1"/>
  <c r="H26" i="1"/>
  <c r="G26" i="1"/>
  <c r="F26" i="1"/>
  <c r="E26" i="1"/>
  <c r="D26" i="1"/>
  <c r="C26" i="1"/>
  <c r="C29" i="1" s="1"/>
  <c r="B26" i="1"/>
  <c r="I25" i="1"/>
  <c r="I24" i="1"/>
  <c r="D23" i="1"/>
  <c r="I23" i="1" s="1"/>
  <c r="I22" i="1" s="1"/>
  <c r="I29" i="1" s="1"/>
  <c r="H22" i="1"/>
  <c r="H29" i="1" s="1"/>
  <c r="G22" i="1"/>
  <c r="G29" i="1" s="1"/>
  <c r="F22" i="1"/>
  <c r="E22" i="1"/>
  <c r="E29" i="1" s="1"/>
  <c r="D22" i="1"/>
  <c r="D29" i="1" s="1"/>
  <c r="C22" i="1"/>
  <c r="B22" i="1"/>
  <c r="I21" i="1"/>
  <c r="I36" i="1" s="1"/>
  <c r="H19" i="1"/>
  <c r="H37" i="1" s="1"/>
  <c r="I18" i="1"/>
  <c r="I17" i="1"/>
  <c r="I16" i="1" s="1"/>
  <c r="H16" i="1"/>
  <c r="G16" i="1"/>
  <c r="F16" i="1"/>
  <c r="E16" i="1"/>
  <c r="D16" i="1"/>
  <c r="C16" i="1"/>
  <c r="C19" i="1" s="1"/>
  <c r="B16" i="1"/>
  <c r="B19" i="1" s="1"/>
  <c r="I15" i="1"/>
  <c r="I14" i="1"/>
  <c r="I13" i="1"/>
  <c r="I12" i="1" s="1"/>
  <c r="H12" i="1"/>
  <c r="G12" i="1"/>
  <c r="G19" i="1" s="1"/>
  <c r="G37" i="1" s="1"/>
  <c r="F12" i="1"/>
  <c r="F19" i="1" s="1"/>
  <c r="F37" i="1" s="1"/>
  <c r="E12" i="1"/>
  <c r="E19" i="1" s="1"/>
  <c r="D12" i="1"/>
  <c r="D19" i="1" s="1"/>
  <c r="D37" i="1" s="1"/>
  <c r="C12" i="1"/>
  <c r="B12" i="1"/>
  <c r="I11" i="1"/>
  <c r="I19" i="1" l="1"/>
  <c r="I37" i="1" s="1"/>
  <c r="E103" i="1"/>
  <c r="E110" i="1" s="1"/>
  <c r="C76" i="1"/>
  <c r="I559" i="1"/>
  <c r="E37" i="1"/>
  <c r="C37" i="1"/>
  <c r="E108" i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<sst xmlns="http://schemas.openxmlformats.org/spreadsheetml/2006/main" count="644" uniqueCount="422">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</sst>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25" zoomScale="89" zoomScaleNormal="100" zoomScalePageLayoutView="89" workbookViewId="0">
      <selection activeCell="G25" sqref="G25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3564723.47</v>
      </c>
      <c r="E11" s="39">
        <v>356520.79</v>
      </c>
      <c r="F11" s="39"/>
      <c r="G11" s="39">
        <v>339113.9</v>
      </c>
      <c r="H11" s="39"/>
      <c r="I11" s="40">
        <f>SUM(B11:H11)</f>
        <v>4260358.16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152476.65</v>
      </c>
      <c r="F12" s="42">
        <f t="shared" si="0"/>
        <v>0</v>
      </c>
      <c r="G12" s="42">
        <f t="shared" si="0"/>
        <v>81527.990000000005</v>
      </c>
      <c r="H12" s="42">
        <f t="shared" si="0"/>
        <v>0</v>
      </c>
      <c r="I12" s="40">
        <f t="shared" si="0"/>
        <v>234004.64</v>
      </c>
    </row>
    <row r="13" spans="1:10">
      <c r="A13" s="43" t="s">
        <v>16</v>
      </c>
      <c r="B13" s="44"/>
      <c r="C13" s="44"/>
      <c r="D13" s="44"/>
      <c r="E13" s="45">
        <v>152476.65</v>
      </c>
      <c r="F13" s="45"/>
      <c r="G13" s="45">
        <v>81527.990000000005</v>
      </c>
      <c r="H13" s="45"/>
      <c r="I13" s="46">
        <f>SUM(B13:H13)</f>
        <v>234004.64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3564723.47</v>
      </c>
      <c r="E19" s="42">
        <f t="shared" si="2"/>
        <v>508997.43999999994</v>
      </c>
      <c r="F19" s="42">
        <f t="shared" si="2"/>
        <v>0</v>
      </c>
      <c r="G19" s="42">
        <f t="shared" si="2"/>
        <v>420641.89</v>
      </c>
      <c r="H19" s="42">
        <f t="shared" si="2"/>
        <v>0</v>
      </c>
      <c r="I19" s="40">
        <f t="shared" si="2"/>
        <v>4494362.8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2640560.0099999998</v>
      </c>
      <c r="E21" s="39">
        <v>355028.21</v>
      </c>
      <c r="F21" s="39"/>
      <c r="G21" s="39">
        <v>339113.9</v>
      </c>
      <c r="H21" s="39"/>
      <c r="I21" s="40">
        <f>SUM(B21:H21)</f>
        <v>3334702.1199999996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46490.130000000005</v>
      </c>
      <c r="E22" s="42">
        <f t="shared" si="3"/>
        <v>153969.22999999998</v>
      </c>
      <c r="F22" s="42">
        <f t="shared" si="3"/>
        <v>0</v>
      </c>
      <c r="G22" s="42">
        <f t="shared" si="3"/>
        <v>81527.990000000005</v>
      </c>
      <c r="H22" s="42">
        <f t="shared" si="3"/>
        <v>0</v>
      </c>
      <c r="I22" s="40">
        <f t="shared" si="3"/>
        <v>281987.35000000003</v>
      </c>
    </row>
    <row r="23" spans="1:9">
      <c r="A23" s="43" t="s">
        <v>23</v>
      </c>
      <c r="B23" s="45"/>
      <c r="C23" s="45"/>
      <c r="D23" s="45">
        <f>2890.01+43600.12</f>
        <v>46490.130000000005</v>
      </c>
      <c r="E23" s="45">
        <v>1492.58</v>
      </c>
      <c r="F23" s="45"/>
      <c r="G23" s="45"/>
      <c r="H23" s="44"/>
      <c r="I23" s="46">
        <f t="shared" ref="I23:I28" si="4">SUM(B23:H23)</f>
        <v>47982.710000000006</v>
      </c>
    </row>
    <row r="24" spans="1:9">
      <c r="A24" s="43" t="s">
        <v>17</v>
      </c>
      <c r="B24" s="44"/>
      <c r="C24" s="44"/>
      <c r="D24" s="45"/>
      <c r="E24" s="45">
        <v>152476.65</v>
      </c>
      <c r="F24" s="45"/>
      <c r="G24" s="45">
        <v>81527.990000000005</v>
      </c>
      <c r="H24" s="44"/>
      <c r="I24" s="46">
        <f t="shared" si="4"/>
        <v>234004.64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2687050.1399999997</v>
      </c>
      <c r="E29" s="42">
        <f t="shared" si="6"/>
        <v>508997.44</v>
      </c>
      <c r="F29" s="42">
        <f t="shared" si="6"/>
        <v>0</v>
      </c>
      <c r="G29" s="42">
        <f t="shared" si="6"/>
        <v>420641.89</v>
      </c>
      <c r="H29" s="42">
        <f t="shared" si="6"/>
        <v>0</v>
      </c>
      <c r="I29" s="40">
        <f t="shared" si="6"/>
        <v>3616689.4699999997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924163.46000000043</v>
      </c>
      <c r="E36" s="52">
        <f>E11-E21-E31</f>
        <v>1492.5799999999581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925656.0400000005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877673.33000000054</v>
      </c>
      <c r="E37" s="56">
        <f t="shared" si="9"/>
        <v>-5.8207660913467407E-11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877673.33000000007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9233.5499999999993</v>
      </c>
    </row>
    <row r="53" spans="1:3" ht="15">
      <c r="A53" s="77" t="s">
        <v>15</v>
      </c>
      <c r="B53" s="78"/>
      <c r="C53" s="79">
        <f>SUM(C54:C55)</f>
        <v>1499</v>
      </c>
    </row>
    <row r="54" spans="1:3" ht="15">
      <c r="A54" s="80" t="s">
        <v>16</v>
      </c>
      <c r="B54" s="81"/>
      <c r="C54" s="82">
        <v>1499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10732.55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9233.5499999999993</v>
      </c>
    </row>
    <row r="62" spans="1:3" ht="15">
      <c r="A62" s="77" t="s">
        <v>15</v>
      </c>
      <c r="B62" s="78"/>
      <c r="C62" s="79">
        <f>SUM(C63:C64)</f>
        <v>1499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1499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10732.55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376.34</v>
      </c>
      <c r="F238" s="235"/>
      <c r="G238" s="235"/>
      <c r="H238" s="235">
        <v>376.34</v>
      </c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376.34</v>
      </c>
      <c r="F241" s="300">
        <f>F236+F238+F240</f>
        <v>0</v>
      </c>
      <c r="G241" s="300">
        <f>G236+G238+G240</f>
        <v>0</v>
      </c>
      <c r="H241" s="300">
        <f>H236+H238+H240</f>
        <v>376.34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815.05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>
        <v>384.17</v>
      </c>
    </row>
    <row r="464" spans="1:8">
      <c r="A464" s="446" t="s">
        <v>193</v>
      </c>
      <c r="B464" s="447"/>
      <c r="C464" s="398"/>
      <c r="D464" s="448">
        <v>230.58</v>
      </c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>
        <v>200.3</v>
      </c>
    </row>
    <row r="469" spans="1:4" ht="14.25" thickBot="1">
      <c r="A469" s="437" t="s">
        <v>197</v>
      </c>
      <c r="B469" s="438"/>
      <c r="C469" s="416">
        <f>SUM(C470:C479)</f>
        <v>1872.7600000000002</v>
      </c>
      <c r="D469" s="417">
        <f>SUM(D470:D479)</f>
        <v>1871.38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340.68</v>
      </c>
      <c r="D473" s="448">
        <v>347.35</v>
      </c>
    </row>
    <row r="474" spans="1:4" ht="24.75" customHeight="1">
      <c r="A474" s="449" t="s">
        <v>192</v>
      </c>
      <c r="B474" s="450"/>
      <c r="C474" s="398">
        <v>1499.44</v>
      </c>
      <c r="D474" s="448">
        <v>337.52</v>
      </c>
    </row>
    <row r="475" spans="1:4">
      <c r="A475" s="449" t="s">
        <v>193</v>
      </c>
      <c r="B475" s="450"/>
      <c r="C475" s="398">
        <v>32.64</v>
      </c>
      <c r="D475" s="448">
        <v>222.65</v>
      </c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>
        <v>963.86</v>
      </c>
    </row>
    <row r="480" spans="1:4" ht="14.25" thickBot="1">
      <c r="A480" s="456" t="s">
        <v>12</v>
      </c>
      <c r="B480" s="457"/>
      <c r="C480" s="458">
        <f>C458+C469</f>
        <v>1872.7600000000002</v>
      </c>
      <c r="D480" s="301">
        <f>D458+D469</f>
        <v>2686.4300000000003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139533.59</v>
      </c>
      <c r="D523" s="485">
        <v>157521.5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1901.1</v>
      </c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5186.91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544.73</v>
      </c>
      <c r="D581" s="573">
        <f>D582+D585+D586+D587+D588</f>
        <v>200.72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544.73</v>
      </c>
      <c r="D588" s="350">
        <v>200.72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7632.74</v>
      </c>
      <c r="D590" s="356">
        <f>SUM(D578+D579+D580+D581+D589)</f>
        <v>200.72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37282.83</v>
      </c>
      <c r="C684" s="616">
        <f>C685+C691</f>
        <v>152199.32</v>
      </c>
    </row>
    <row r="685" spans="1:3">
      <c r="A685" s="622" t="s">
        <v>266</v>
      </c>
      <c r="B685" s="623">
        <f>SUM(B687:B690)</f>
        <v>37282.83</v>
      </c>
      <c r="C685" s="623">
        <f>SUM(C687:C690)</f>
        <v>152199.32</v>
      </c>
    </row>
    <row r="686" spans="1:3">
      <c r="A686" s="621" t="s">
        <v>50</v>
      </c>
      <c r="B686" s="235"/>
      <c r="C686" s="236"/>
    </row>
    <row r="687" spans="1:3" ht="38.25">
      <c r="A687" s="624" t="s">
        <v>269</v>
      </c>
      <c r="B687" s="235">
        <v>17570.62</v>
      </c>
      <c r="C687" s="236">
        <v>4599.32</v>
      </c>
    </row>
    <row r="688" spans="1:3" ht="165.75">
      <c r="A688" s="624" t="s">
        <v>270</v>
      </c>
      <c r="B688" s="235">
        <v>19712.21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147600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276</v>
      </c>
      <c r="B742" s="583"/>
      <c r="C742" s="583"/>
    </row>
    <row r="743" spans="1:7" ht="14.25">
      <c r="A743" s="303" t="s">
        <v>277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0" t="s">
        <v>278</v>
      </c>
      <c r="B745" s="641"/>
      <c r="C745" s="641"/>
      <c r="D745" s="642"/>
      <c r="E745" s="643" t="s">
        <v>263</v>
      </c>
      <c r="F745" s="644" t="s">
        <v>264</v>
      </c>
      <c r="G745" s="645"/>
    </row>
    <row r="746" spans="1:7" ht="14.25" customHeight="1" thickBot="1">
      <c r="A746" s="646" t="s">
        <v>279</v>
      </c>
      <c r="B746" s="647"/>
      <c r="C746" s="647"/>
      <c r="D746" s="648"/>
      <c r="E746" s="649">
        <f>SUM(E747:E754)</f>
        <v>29042.240000000002</v>
      </c>
      <c r="F746" s="649">
        <f>SUM(F747:F754)</f>
        <v>37021.769999999997</v>
      </c>
      <c r="G746" s="650"/>
    </row>
    <row r="747" spans="1:7">
      <c r="A747" s="651" t="s">
        <v>280</v>
      </c>
      <c r="B747" s="652"/>
      <c r="C747" s="652"/>
      <c r="D747" s="653"/>
      <c r="E747" s="654">
        <v>29042.240000000002</v>
      </c>
      <c r="F747" s="655">
        <v>37021.769999999997</v>
      </c>
      <c r="G747" s="258"/>
    </row>
    <row r="748" spans="1:7">
      <c r="A748" s="656" t="s">
        <v>281</v>
      </c>
      <c r="B748" s="657"/>
      <c r="C748" s="657"/>
      <c r="D748" s="658"/>
      <c r="E748" s="659"/>
      <c r="F748" s="660"/>
      <c r="G748" s="258"/>
    </row>
    <row r="749" spans="1:7">
      <c r="A749" s="656" t="s">
        <v>282</v>
      </c>
      <c r="B749" s="657"/>
      <c r="C749" s="657"/>
      <c r="D749" s="658"/>
      <c r="E749" s="659"/>
      <c r="F749" s="660"/>
      <c r="G749" s="258"/>
    </row>
    <row r="750" spans="1:7">
      <c r="A750" s="661" t="s">
        <v>283</v>
      </c>
      <c r="B750" s="662"/>
      <c r="C750" s="662"/>
      <c r="D750" s="663"/>
      <c r="E750" s="659"/>
      <c r="F750" s="660"/>
      <c r="G750" s="258"/>
    </row>
    <row r="751" spans="1:7">
      <c r="A751" s="656" t="s">
        <v>284</v>
      </c>
      <c r="B751" s="657"/>
      <c r="C751" s="657"/>
      <c r="D751" s="658"/>
      <c r="E751" s="659"/>
      <c r="F751" s="660"/>
      <c r="G751" s="258"/>
    </row>
    <row r="752" spans="1:7">
      <c r="A752" s="664" t="s">
        <v>285</v>
      </c>
      <c r="B752" s="665"/>
      <c r="C752" s="665"/>
      <c r="D752" s="666"/>
      <c r="E752" s="659"/>
      <c r="F752" s="660"/>
      <c r="G752" s="258"/>
    </row>
    <row r="753" spans="1:7">
      <c r="A753" s="664" t="s">
        <v>286</v>
      </c>
      <c r="B753" s="665"/>
      <c r="C753" s="665"/>
      <c r="D753" s="666"/>
      <c r="E753" s="659"/>
      <c r="F753" s="660"/>
      <c r="G753" s="258"/>
    </row>
    <row r="754" spans="1:7" ht="14.25" thickBot="1">
      <c r="A754" s="667" t="s">
        <v>287</v>
      </c>
      <c r="B754" s="668"/>
      <c r="C754" s="668"/>
      <c r="D754" s="669"/>
      <c r="E754" s="670"/>
      <c r="F754" s="671"/>
      <c r="G754" s="258"/>
    </row>
    <row r="755" spans="1:7" ht="14.25" thickBot="1">
      <c r="A755" s="646" t="s">
        <v>288</v>
      </c>
      <c r="B755" s="647"/>
      <c r="C755" s="647"/>
      <c r="D755" s="648"/>
      <c r="E755" s="672">
        <v>563.86</v>
      </c>
      <c r="F755" s="673">
        <v>813.67</v>
      </c>
      <c r="G755" s="650"/>
    </row>
    <row r="756" spans="1:7" ht="14.25" thickBot="1">
      <c r="A756" s="674" t="s">
        <v>289</v>
      </c>
      <c r="B756" s="675"/>
      <c r="C756" s="675"/>
      <c r="D756" s="676"/>
      <c r="E756" s="677"/>
      <c r="F756" s="678"/>
      <c r="G756" s="650"/>
    </row>
    <row r="757" spans="1:7" ht="14.25" thickBot="1">
      <c r="A757" s="674" t="s">
        <v>290</v>
      </c>
      <c r="B757" s="675"/>
      <c r="C757" s="675"/>
      <c r="D757" s="676"/>
      <c r="E757" s="672"/>
      <c r="F757" s="673"/>
      <c r="G757" s="650"/>
    </row>
    <row r="758" spans="1:7" ht="14.25" thickBot="1">
      <c r="A758" s="674" t="s">
        <v>291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292</v>
      </c>
      <c r="B759" s="675"/>
      <c r="C759" s="675"/>
      <c r="D759" s="676"/>
      <c r="E759" s="672">
        <f>E760+E768+E771+E774</f>
        <v>6601</v>
      </c>
      <c r="F759" s="672">
        <f>F760+F768+F771+F774</f>
        <v>8409</v>
      </c>
      <c r="G759" s="650"/>
    </row>
    <row r="760" spans="1:7">
      <c r="A760" s="651" t="s">
        <v>293</v>
      </c>
      <c r="B760" s="652"/>
      <c r="C760" s="652"/>
      <c r="D760" s="653"/>
      <c r="E760" s="679">
        <f>SUM(E761:E767)</f>
        <v>0</v>
      </c>
      <c r="F760" s="679">
        <f>SUM(F761:F767)</f>
        <v>0</v>
      </c>
      <c r="G760" s="258"/>
    </row>
    <row r="761" spans="1:7">
      <c r="A761" s="680" t="s">
        <v>294</v>
      </c>
      <c r="B761" s="681"/>
      <c r="C761" s="681"/>
      <c r="D761" s="682"/>
      <c r="E761" s="683"/>
      <c r="F761" s="684"/>
      <c r="G761" s="685"/>
    </row>
    <row r="762" spans="1:7">
      <c r="A762" s="680" t="s">
        <v>295</v>
      </c>
      <c r="B762" s="681"/>
      <c r="C762" s="681"/>
      <c r="D762" s="682"/>
      <c r="E762" s="683"/>
      <c r="F762" s="684"/>
      <c r="G762" s="685"/>
    </row>
    <row r="763" spans="1:7">
      <c r="A763" s="680" t="s">
        <v>296</v>
      </c>
      <c r="B763" s="681"/>
      <c r="C763" s="681"/>
      <c r="D763" s="682"/>
      <c r="E763" s="683"/>
      <c r="F763" s="684"/>
      <c r="G763" s="685"/>
    </row>
    <row r="764" spans="1:7">
      <c r="A764" s="680" t="s">
        <v>297</v>
      </c>
      <c r="B764" s="681"/>
      <c r="C764" s="681"/>
      <c r="D764" s="682"/>
      <c r="E764" s="683"/>
      <c r="F764" s="684"/>
      <c r="G764" s="685"/>
    </row>
    <row r="765" spans="1:7">
      <c r="A765" s="680" t="s">
        <v>298</v>
      </c>
      <c r="B765" s="681"/>
      <c r="C765" s="681"/>
      <c r="D765" s="682"/>
      <c r="E765" s="683"/>
      <c r="F765" s="684"/>
      <c r="G765" s="685"/>
    </row>
    <row r="766" spans="1:7">
      <c r="A766" s="680" t="s">
        <v>299</v>
      </c>
      <c r="B766" s="681"/>
      <c r="C766" s="681"/>
      <c r="D766" s="682"/>
      <c r="E766" s="683"/>
      <c r="F766" s="684"/>
      <c r="G766" s="685"/>
    </row>
    <row r="767" spans="1:7">
      <c r="A767" s="680" t="s">
        <v>300</v>
      </c>
      <c r="B767" s="681"/>
      <c r="C767" s="681"/>
      <c r="D767" s="682"/>
      <c r="E767" s="683"/>
      <c r="F767" s="684"/>
      <c r="G767" s="685"/>
    </row>
    <row r="768" spans="1:7">
      <c r="A768" s="664" t="s">
        <v>301</v>
      </c>
      <c r="B768" s="665"/>
      <c r="C768" s="665"/>
      <c r="D768" s="666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302</v>
      </c>
      <c r="B769" s="681"/>
      <c r="C769" s="681"/>
      <c r="D769" s="682"/>
      <c r="E769" s="683"/>
      <c r="F769" s="684"/>
      <c r="G769" s="685"/>
    </row>
    <row r="770" spans="1:7">
      <c r="A770" s="680" t="s">
        <v>303</v>
      </c>
      <c r="B770" s="681"/>
      <c r="C770" s="681"/>
      <c r="D770" s="682"/>
      <c r="E770" s="683"/>
      <c r="F770" s="684"/>
      <c r="G770" s="685"/>
    </row>
    <row r="771" spans="1:7">
      <c r="A771" s="656" t="s">
        <v>304</v>
      </c>
      <c r="B771" s="657"/>
      <c r="C771" s="657"/>
      <c r="D771" s="658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305</v>
      </c>
      <c r="B772" s="681"/>
      <c r="C772" s="681"/>
      <c r="D772" s="682"/>
      <c r="E772" s="683"/>
      <c r="F772" s="684"/>
      <c r="G772" s="685"/>
    </row>
    <row r="773" spans="1:7">
      <c r="A773" s="680" t="s">
        <v>306</v>
      </c>
      <c r="B773" s="681"/>
      <c r="C773" s="681"/>
      <c r="D773" s="682"/>
      <c r="E773" s="683"/>
      <c r="F773" s="684"/>
      <c r="G773" s="685"/>
    </row>
    <row r="774" spans="1:7">
      <c r="A774" s="656" t="s">
        <v>307</v>
      </c>
      <c r="B774" s="657"/>
      <c r="C774" s="657"/>
      <c r="D774" s="658"/>
      <c r="E774" s="686">
        <f>SUM(E775:E788)</f>
        <v>6601</v>
      </c>
      <c r="F774" s="686">
        <f>SUM(F775:F788)</f>
        <v>8409</v>
      </c>
      <c r="G774" s="258"/>
    </row>
    <row r="775" spans="1:7">
      <c r="A775" s="680" t="s">
        <v>308</v>
      </c>
      <c r="B775" s="681"/>
      <c r="C775" s="681"/>
      <c r="D775" s="682"/>
      <c r="E775" s="659"/>
      <c r="F775" s="660"/>
      <c r="G775" s="258"/>
    </row>
    <row r="776" spans="1:7">
      <c r="A776" s="680" t="s">
        <v>309</v>
      </c>
      <c r="B776" s="681"/>
      <c r="C776" s="681"/>
      <c r="D776" s="682"/>
      <c r="E776" s="659"/>
      <c r="F776" s="660"/>
      <c r="G776" s="258"/>
    </row>
    <row r="777" spans="1:7">
      <c r="A777" s="680" t="s">
        <v>310</v>
      </c>
      <c r="B777" s="681"/>
      <c r="C777" s="681"/>
      <c r="D777" s="682"/>
      <c r="E777" s="659">
        <v>6510</v>
      </c>
      <c r="F777" s="660">
        <v>8310</v>
      </c>
      <c r="G777" s="258"/>
    </row>
    <row r="778" spans="1:7">
      <c r="A778" s="680" t="s">
        <v>311</v>
      </c>
      <c r="B778" s="681"/>
      <c r="C778" s="681"/>
      <c r="D778" s="682"/>
      <c r="E778" s="659"/>
      <c r="F778" s="660"/>
      <c r="G778" s="258"/>
    </row>
    <row r="779" spans="1:7">
      <c r="A779" s="680" t="s">
        <v>312</v>
      </c>
      <c r="B779" s="681"/>
      <c r="C779" s="681"/>
      <c r="D779" s="682"/>
      <c r="E779" s="659"/>
      <c r="F779" s="660"/>
      <c r="G779" s="258"/>
    </row>
    <row r="780" spans="1:7">
      <c r="A780" s="680" t="s">
        <v>313</v>
      </c>
      <c r="B780" s="681"/>
      <c r="C780" s="681"/>
      <c r="D780" s="682"/>
      <c r="E780" s="659"/>
      <c r="F780" s="660"/>
      <c r="G780" s="258"/>
    </row>
    <row r="781" spans="1:7">
      <c r="A781" s="680" t="s">
        <v>314</v>
      </c>
      <c r="B781" s="681"/>
      <c r="C781" s="681"/>
      <c r="D781" s="682"/>
      <c r="E781" s="659"/>
      <c r="F781" s="660"/>
      <c r="G781" s="258"/>
    </row>
    <row r="782" spans="1:7">
      <c r="A782" s="680" t="s">
        <v>315</v>
      </c>
      <c r="B782" s="681"/>
      <c r="C782" s="681"/>
      <c r="D782" s="682"/>
      <c r="E782" s="659"/>
      <c r="F782" s="660"/>
      <c r="G782" s="258"/>
    </row>
    <row r="783" spans="1:7">
      <c r="A783" s="680" t="s">
        <v>316</v>
      </c>
      <c r="B783" s="681"/>
      <c r="C783" s="681"/>
      <c r="D783" s="682"/>
      <c r="E783" s="659"/>
      <c r="F783" s="660"/>
      <c r="G783" s="258"/>
    </row>
    <row r="784" spans="1:7">
      <c r="A784" s="687" t="s">
        <v>317</v>
      </c>
      <c r="B784" s="688"/>
      <c r="C784" s="688"/>
      <c r="D784" s="689"/>
      <c r="E784" s="659"/>
      <c r="F784" s="660"/>
      <c r="G784" s="258"/>
    </row>
    <row r="785" spans="1:7">
      <c r="A785" s="687" t="s">
        <v>318</v>
      </c>
      <c r="B785" s="688"/>
      <c r="C785" s="688"/>
      <c r="D785" s="689"/>
      <c r="E785" s="659"/>
      <c r="F785" s="660"/>
      <c r="G785" s="258"/>
    </row>
    <row r="786" spans="1:7">
      <c r="A786" s="687" t="s">
        <v>319</v>
      </c>
      <c r="B786" s="688"/>
      <c r="C786" s="688"/>
      <c r="D786" s="689"/>
      <c r="E786" s="659"/>
      <c r="F786" s="660"/>
      <c r="G786" s="258"/>
    </row>
    <row r="787" spans="1:7">
      <c r="A787" s="690" t="s">
        <v>320</v>
      </c>
      <c r="B787" s="691"/>
      <c r="C787" s="691"/>
      <c r="D787" s="692"/>
      <c r="E787" s="659"/>
      <c r="F787" s="660"/>
      <c r="G787" s="258"/>
    </row>
    <row r="788" spans="1:7" ht="14.25" thickBot="1">
      <c r="A788" s="693" t="s">
        <v>300</v>
      </c>
      <c r="B788" s="694"/>
      <c r="C788" s="694"/>
      <c r="D788" s="695"/>
      <c r="E788" s="659">
        <v>91</v>
      </c>
      <c r="F788" s="660">
        <v>99</v>
      </c>
      <c r="G788" s="258"/>
    </row>
    <row r="789" spans="1:7" ht="14.25" thickBot="1">
      <c r="A789" s="696" t="s">
        <v>321</v>
      </c>
      <c r="B789" s="697"/>
      <c r="C789" s="697"/>
      <c r="D789" s="698"/>
      <c r="E789" s="699">
        <f>SUM(E746+E755+E756+E757+E758+E759)</f>
        <v>36207.100000000006</v>
      </c>
      <c r="F789" s="699">
        <f>SUM(F746+F755+F756+F757+F758+F759)</f>
        <v>46244.439999999995</v>
      </c>
      <c r="G789" s="650"/>
    </row>
    <row r="790" spans="1:7">
      <c r="A790" s="700"/>
      <c r="B790" s="700"/>
      <c r="C790" s="700"/>
      <c r="D790" s="700"/>
      <c r="E790" s="700"/>
      <c r="F790" s="700"/>
      <c r="G790" s="650"/>
    </row>
    <row r="791" spans="1:7">
      <c r="A791" s="12" t="s">
        <v>322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1" t="s">
        <v>323</v>
      </c>
      <c r="B793" s="702"/>
      <c r="C793" s="703" t="s">
        <v>263</v>
      </c>
      <c r="D793" s="703" t="s">
        <v>264</v>
      </c>
    </row>
    <row r="794" spans="1:7" ht="15.75" thickBot="1">
      <c r="A794" s="704"/>
      <c r="B794" s="705"/>
      <c r="C794" s="706"/>
      <c r="D794" s="707"/>
    </row>
    <row r="795" spans="1:7">
      <c r="A795" s="708" t="s">
        <v>324</v>
      </c>
      <c r="B795" s="709"/>
      <c r="C795" s="382">
        <v>152600.66</v>
      </c>
      <c r="D795" s="620">
        <v>327431.28000000003</v>
      </c>
    </row>
    <row r="796" spans="1:7">
      <c r="A796" s="446" t="s">
        <v>325</v>
      </c>
      <c r="B796" s="447"/>
      <c r="C796" s="235"/>
      <c r="D796" s="236"/>
    </row>
    <row r="797" spans="1:7">
      <c r="A797" s="446" t="s">
        <v>326</v>
      </c>
      <c r="B797" s="447"/>
      <c r="C797" s="235">
        <v>89518.74</v>
      </c>
      <c r="D797" s="236">
        <v>117398.6</v>
      </c>
    </row>
    <row r="798" spans="1:7" ht="29.45" customHeight="1">
      <c r="A798" s="449" t="s">
        <v>327</v>
      </c>
      <c r="B798" s="450"/>
      <c r="C798" s="235"/>
      <c r="D798" s="236"/>
    </row>
    <row r="799" spans="1:7" ht="42" customHeight="1">
      <c r="A799" s="449" t="s">
        <v>328</v>
      </c>
      <c r="B799" s="450"/>
      <c r="C799" s="235"/>
      <c r="D799" s="236"/>
    </row>
    <row r="800" spans="1:7" ht="29.45" customHeight="1">
      <c r="A800" s="449" t="s">
        <v>329</v>
      </c>
      <c r="B800" s="450"/>
      <c r="C800" s="235">
        <v>5534.29</v>
      </c>
      <c r="D800" s="236">
        <v>4547.46</v>
      </c>
    </row>
    <row r="801" spans="1:4">
      <c r="A801" s="449" t="s">
        <v>330</v>
      </c>
      <c r="B801" s="450"/>
      <c r="C801" s="235"/>
      <c r="D801" s="236"/>
    </row>
    <row r="802" spans="1:4" ht="21.75" customHeight="1">
      <c r="A802" s="574" t="s">
        <v>331</v>
      </c>
      <c r="B802" s="575"/>
      <c r="C802" s="235">
        <v>998</v>
      </c>
      <c r="D802" s="236">
        <v>1000</v>
      </c>
    </row>
    <row r="803" spans="1:4" ht="33" customHeight="1">
      <c r="A803" s="449" t="s">
        <v>332</v>
      </c>
      <c r="B803" s="450"/>
      <c r="C803" s="710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1" t="s">
        <v>83</v>
      </c>
      <c r="B805" s="712"/>
      <c r="C805" s="713">
        <f>SUM(C795:C804)</f>
        <v>248651.69000000003</v>
      </c>
      <c r="D805" s="713">
        <f>SUM(D795:D804)</f>
        <v>450377.34</v>
      </c>
    </row>
    <row r="835" spans="1:6" ht="14.25">
      <c r="A835" s="303" t="s">
        <v>333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4" t="s">
        <v>334</v>
      </c>
      <c r="B837" s="715"/>
      <c r="C837" s="715"/>
      <c r="D837" s="716"/>
      <c r="E837" s="614" t="s">
        <v>263</v>
      </c>
      <c r="F837" s="341" t="s">
        <v>264</v>
      </c>
    </row>
    <row r="838" spans="1:6" ht="14.25" thickBot="1">
      <c r="A838" s="423" t="s">
        <v>335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336</v>
      </c>
      <c r="B839" s="721"/>
      <c r="C839" s="721"/>
      <c r="D839" s="722"/>
      <c r="E839" s="723"/>
      <c r="F839" s="724"/>
    </row>
    <row r="840" spans="1:6">
      <c r="A840" s="725" t="s">
        <v>337</v>
      </c>
      <c r="B840" s="726"/>
      <c r="C840" s="726"/>
      <c r="D840" s="727"/>
      <c r="E840" s="728"/>
      <c r="F840" s="729"/>
    </row>
    <row r="841" spans="1:6" ht="14.25" thickBot="1">
      <c r="A841" s="730" t="s">
        <v>338</v>
      </c>
      <c r="B841" s="731"/>
      <c r="C841" s="731"/>
      <c r="D841" s="732"/>
      <c r="E841" s="733"/>
      <c r="F841" s="734"/>
    </row>
    <row r="842" spans="1:6" ht="14.25" thickBot="1">
      <c r="A842" s="735" t="s">
        <v>339</v>
      </c>
      <c r="B842" s="736"/>
      <c r="C842" s="736"/>
      <c r="D842" s="737"/>
      <c r="E842" s="738"/>
      <c r="F842" s="739"/>
    </row>
    <row r="843" spans="1:6" ht="14.25" thickBot="1">
      <c r="A843" s="740" t="s">
        <v>340</v>
      </c>
      <c r="B843" s="741"/>
      <c r="C843" s="741"/>
      <c r="D843" s="742"/>
      <c r="E843" s="719">
        <f>SUM(E844:E853)</f>
        <v>1980.37</v>
      </c>
      <c r="F843" s="719">
        <f>SUM(F844:F853)</f>
        <v>4343.9400000000005</v>
      </c>
    </row>
    <row r="844" spans="1:6">
      <c r="A844" s="743" t="s">
        <v>341</v>
      </c>
      <c r="B844" s="744"/>
      <c r="C844" s="744"/>
      <c r="D844" s="745"/>
      <c r="E844" s="723"/>
      <c r="F844" s="723"/>
    </row>
    <row r="845" spans="1:6">
      <c r="A845" s="746" t="s">
        <v>342</v>
      </c>
      <c r="B845" s="747"/>
      <c r="C845" s="747"/>
      <c r="D845" s="748"/>
      <c r="E845" s="728"/>
      <c r="F845" s="728"/>
    </row>
    <row r="846" spans="1:6">
      <c r="A846" s="746" t="s">
        <v>343</v>
      </c>
      <c r="B846" s="747"/>
      <c r="C846" s="747"/>
      <c r="D846" s="748"/>
      <c r="E846" s="728"/>
      <c r="F846" s="728"/>
    </row>
    <row r="847" spans="1:6">
      <c r="A847" s="746" t="s">
        <v>344</v>
      </c>
      <c r="B847" s="747"/>
      <c r="C847" s="747"/>
      <c r="D847" s="748"/>
      <c r="E847" s="728"/>
      <c r="F847" s="729"/>
    </row>
    <row r="848" spans="1:6">
      <c r="A848" s="746" t="s">
        <v>345</v>
      </c>
      <c r="B848" s="747"/>
      <c r="C848" s="747"/>
      <c r="D848" s="748"/>
      <c r="E848" s="728"/>
      <c r="F848" s="729">
        <v>1850.9</v>
      </c>
    </row>
    <row r="849" spans="1:6">
      <c r="A849" s="746" t="s">
        <v>346</v>
      </c>
      <c r="B849" s="747"/>
      <c r="C849" s="747"/>
      <c r="D849" s="748"/>
      <c r="E849" s="749">
        <v>404.04</v>
      </c>
      <c r="F849" s="750">
        <v>363.59</v>
      </c>
    </row>
    <row r="850" spans="1:6">
      <c r="A850" s="746" t="s">
        <v>347</v>
      </c>
      <c r="B850" s="747"/>
      <c r="C850" s="747"/>
      <c r="D850" s="748"/>
      <c r="E850" s="749"/>
      <c r="F850" s="750"/>
    </row>
    <row r="851" spans="1:6" ht="25.9" customHeight="1">
      <c r="A851" s="725" t="s">
        <v>348</v>
      </c>
      <c r="B851" s="726"/>
      <c r="C851" s="726"/>
      <c r="D851" s="727"/>
      <c r="E851" s="728"/>
      <c r="F851" s="729"/>
    </row>
    <row r="852" spans="1:6" ht="54.6" customHeight="1">
      <c r="A852" s="725" t="s">
        <v>349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350</v>
      </c>
      <c r="B853" s="731"/>
      <c r="C853" s="731"/>
      <c r="D853" s="732"/>
      <c r="E853" s="749">
        <v>1576.33</v>
      </c>
      <c r="F853" s="750">
        <v>2129.4499999999998</v>
      </c>
    </row>
    <row r="854" spans="1:6" ht="14.25" thickBot="1">
      <c r="A854" s="751" t="s">
        <v>83</v>
      </c>
      <c r="B854" s="752"/>
      <c r="C854" s="752"/>
      <c r="D854" s="753"/>
      <c r="E854" s="417">
        <f>SUM(E838+E842+E843)</f>
        <v>1980.37</v>
      </c>
      <c r="F854" s="417">
        <f>SUM(F838+F842+F843)</f>
        <v>4343.9400000000005</v>
      </c>
    </row>
    <row r="878" spans="1:6">
      <c r="A878" s="12" t="s">
        <v>351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352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4" t="s">
        <v>353</v>
      </c>
      <c r="B881" s="755"/>
      <c r="C881" s="755"/>
      <c r="D881" s="756"/>
      <c r="E881" s="757"/>
      <c r="F881" s="757"/>
    </row>
    <row r="882" spans="1:6" ht="14.25" thickBot="1">
      <c r="A882" s="423" t="s">
        <v>354</v>
      </c>
      <c r="B882" s="717"/>
      <c r="C882" s="717"/>
      <c r="D882" s="718"/>
      <c r="E882" s="616">
        <f>SUM(E883+E884+E888)</f>
        <v>363.59</v>
      </c>
      <c r="F882" s="616">
        <f>SUM(F883+F884+F888)</f>
        <v>1001.47</v>
      </c>
    </row>
    <row r="883" spans="1:6">
      <c r="A883" s="758" t="s">
        <v>355</v>
      </c>
      <c r="B883" s="759"/>
      <c r="C883" s="759"/>
      <c r="D883" s="760"/>
      <c r="E883" s="250"/>
      <c r="F883" s="250"/>
    </row>
    <row r="884" spans="1:6">
      <c r="A884" s="318" t="s">
        <v>356</v>
      </c>
      <c r="B884" s="761"/>
      <c r="C884" s="761"/>
      <c r="D884" s="762"/>
      <c r="E884" s="292">
        <f>SUM(E886:E887)</f>
        <v>363.59</v>
      </c>
      <c r="F884" s="292">
        <f>SUM(F886:F887)</f>
        <v>0</v>
      </c>
    </row>
    <row r="885" spans="1:6" ht="29.45" customHeight="1">
      <c r="A885" s="329" t="s">
        <v>357</v>
      </c>
      <c r="B885" s="763"/>
      <c r="C885" s="763"/>
      <c r="D885" s="468"/>
      <c r="E885" s="235"/>
      <c r="F885" s="235"/>
    </row>
    <row r="886" spans="1:6">
      <c r="A886" s="329" t="s">
        <v>358</v>
      </c>
      <c r="B886" s="763"/>
      <c r="C886" s="763"/>
      <c r="D886" s="468"/>
      <c r="E886" s="235"/>
      <c r="F886" s="235"/>
    </row>
    <row r="887" spans="1:6">
      <c r="A887" s="329" t="s">
        <v>359</v>
      </c>
      <c r="B887" s="763"/>
      <c r="C887" s="763"/>
      <c r="D887" s="468"/>
      <c r="E887" s="235">
        <v>363.59</v>
      </c>
      <c r="F887" s="235"/>
    </row>
    <row r="888" spans="1:6">
      <c r="A888" s="469" t="s">
        <v>360</v>
      </c>
      <c r="B888" s="764"/>
      <c r="C888" s="764"/>
      <c r="D888" s="470"/>
      <c r="E888" s="292">
        <f>SUM(E889:E893)</f>
        <v>0</v>
      </c>
      <c r="F888" s="292">
        <f>SUM(F889:F893)</f>
        <v>1001.47</v>
      </c>
    </row>
    <row r="889" spans="1:6">
      <c r="A889" s="329" t="s">
        <v>361</v>
      </c>
      <c r="B889" s="763"/>
      <c r="C889" s="763"/>
      <c r="D889" s="468"/>
      <c r="E889" s="235"/>
      <c r="F889" s="235"/>
    </row>
    <row r="890" spans="1:6">
      <c r="A890" s="329" t="s">
        <v>362</v>
      </c>
      <c r="B890" s="763"/>
      <c r="C890" s="763"/>
      <c r="D890" s="468"/>
      <c r="E890" s="235"/>
      <c r="F890" s="235"/>
    </row>
    <row r="891" spans="1:6">
      <c r="A891" s="329" t="s">
        <v>363</v>
      </c>
      <c r="B891" s="763"/>
      <c r="C891" s="763"/>
      <c r="D891" s="468"/>
      <c r="E891" s="235"/>
      <c r="F891" s="235"/>
    </row>
    <row r="892" spans="1:6">
      <c r="A892" s="329" t="s">
        <v>364</v>
      </c>
      <c r="B892" s="763"/>
      <c r="C892" s="763"/>
      <c r="D892" s="468"/>
      <c r="E892" s="235"/>
      <c r="F892" s="235"/>
    </row>
    <row r="893" spans="1:6" ht="65.45" customHeight="1" thickBot="1">
      <c r="A893" s="765" t="s">
        <v>365</v>
      </c>
      <c r="B893" s="766"/>
      <c r="C893" s="766"/>
      <c r="D893" s="767"/>
      <c r="E893" s="627"/>
      <c r="F893" s="627">
        <v>1001.47</v>
      </c>
    </row>
    <row r="894" spans="1:6" ht="14.25" thickBot="1">
      <c r="A894" s="768" t="s">
        <v>366</v>
      </c>
      <c r="B894" s="769"/>
      <c r="C894" s="769"/>
      <c r="D894" s="770"/>
      <c r="E894" s="771">
        <f>SUM(E881+E882)</f>
        <v>363.59</v>
      </c>
      <c r="F894" s="771">
        <f>SUM(F881+F882)</f>
        <v>1001.47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2"/>
      <c r="B923" s="773"/>
      <c r="C923" s="773"/>
      <c r="D923" s="774"/>
      <c r="E923" s="775" t="s">
        <v>263</v>
      </c>
      <c r="F923" s="776" t="s">
        <v>264</v>
      </c>
    </row>
    <row r="924" spans="1:6" ht="14.25" thickBot="1">
      <c r="A924" s="777" t="s">
        <v>368</v>
      </c>
      <c r="B924" s="778"/>
      <c r="C924" s="778"/>
      <c r="D924" s="779"/>
      <c r="E924" s="757"/>
      <c r="F924" s="757"/>
    </row>
    <row r="925" spans="1:6" ht="14.25" thickBot="1">
      <c r="A925" s="780" t="s">
        <v>369</v>
      </c>
      <c r="B925" s="781"/>
      <c r="C925" s="781"/>
      <c r="D925" s="782"/>
      <c r="E925" s="616">
        <f>SUM(E926:E927)</f>
        <v>101.78</v>
      </c>
      <c r="F925" s="616">
        <f>SUM(F926:F927)</f>
        <v>89.78</v>
      </c>
    </row>
    <row r="926" spans="1:6" ht="22.5" customHeight="1">
      <c r="A926" s="783" t="s">
        <v>370</v>
      </c>
      <c r="B926" s="784"/>
      <c r="C926" s="784"/>
      <c r="D926" s="785"/>
      <c r="E926" s="382">
        <v>93.25</v>
      </c>
      <c r="F926" s="382">
        <v>89.78</v>
      </c>
    </row>
    <row r="927" spans="1:6" ht="15.75" customHeight="1" thickBot="1">
      <c r="A927" s="786" t="s">
        <v>371</v>
      </c>
      <c r="B927" s="787"/>
      <c r="C927" s="787"/>
      <c r="D927" s="788"/>
      <c r="E927" s="241">
        <v>8.5299999999999994</v>
      </c>
      <c r="F927" s="241"/>
    </row>
    <row r="928" spans="1:6">
      <c r="A928" s="789" t="s">
        <v>372</v>
      </c>
      <c r="B928" s="790"/>
      <c r="C928" s="790"/>
      <c r="D928" s="791"/>
      <c r="E928" s="792">
        <f>SUM(E929:E935)</f>
        <v>37.26</v>
      </c>
      <c r="F928" s="792">
        <f>SUM(F929:F935)</f>
        <v>12.75</v>
      </c>
    </row>
    <row r="929" spans="1:6">
      <c r="A929" s="793" t="s">
        <v>373</v>
      </c>
      <c r="B929" s="794"/>
      <c r="C929" s="794"/>
      <c r="D929" s="795"/>
      <c r="E929" s="228"/>
      <c r="F929" s="228"/>
    </row>
    <row r="930" spans="1:6">
      <c r="A930" s="793" t="s">
        <v>374</v>
      </c>
      <c r="B930" s="794"/>
      <c r="C930" s="794"/>
      <c r="D930" s="795"/>
      <c r="E930" s="235"/>
      <c r="F930" s="235"/>
    </row>
    <row r="931" spans="1:6">
      <c r="A931" s="796" t="s">
        <v>375</v>
      </c>
      <c r="B931" s="797"/>
      <c r="C931" s="797"/>
      <c r="D931" s="798"/>
      <c r="E931" s="382">
        <v>37.26</v>
      </c>
      <c r="F931" s="382">
        <v>12.75</v>
      </c>
    </row>
    <row r="932" spans="1:6">
      <c r="A932" s="799" t="s">
        <v>376</v>
      </c>
      <c r="B932" s="800"/>
      <c r="C932" s="800"/>
      <c r="D932" s="801"/>
      <c r="E932" s="235"/>
      <c r="F932" s="235"/>
    </row>
    <row r="933" spans="1:6">
      <c r="A933" s="799" t="s">
        <v>377</v>
      </c>
      <c r="B933" s="800"/>
      <c r="C933" s="800"/>
      <c r="D933" s="801"/>
      <c r="E933" s="241"/>
      <c r="F933" s="241"/>
    </row>
    <row r="934" spans="1:6">
      <c r="A934" s="799" t="s">
        <v>378</v>
      </c>
      <c r="B934" s="800"/>
      <c r="C934" s="800"/>
      <c r="D934" s="801"/>
      <c r="E934" s="241"/>
      <c r="F934" s="241"/>
    </row>
    <row r="935" spans="1:6" ht="14.25" thickBot="1">
      <c r="A935" s="802" t="s">
        <v>135</v>
      </c>
      <c r="B935" s="803"/>
      <c r="C935" s="803"/>
      <c r="D935" s="804"/>
      <c r="E935" s="241"/>
      <c r="F935" s="241"/>
    </row>
    <row r="936" spans="1:6" ht="16.5" thickBot="1">
      <c r="A936" s="711" t="s">
        <v>83</v>
      </c>
      <c r="B936" s="805"/>
      <c r="C936" s="805"/>
      <c r="D936" s="712"/>
      <c r="E936" s="806">
        <f>SUM(E924+E925+E928)</f>
        <v>139.04</v>
      </c>
      <c r="F936" s="806">
        <f>SUM(F924+F925+F928)</f>
        <v>102.53</v>
      </c>
    </row>
    <row r="937" spans="1:6" ht="15.75">
      <c r="A937" s="807"/>
      <c r="B937" s="807"/>
      <c r="C937" s="807"/>
      <c r="D937" s="807"/>
      <c r="E937" s="808"/>
      <c r="F937" s="808"/>
    </row>
    <row r="939" spans="1:6" ht="14.25">
      <c r="A939" s="303" t="s">
        <v>379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369</v>
      </c>
      <c r="B942" s="717"/>
      <c r="C942" s="717"/>
      <c r="D942" s="718"/>
      <c r="E942" s="616">
        <f>E943+E944</f>
        <v>0</v>
      </c>
      <c r="F942" s="616">
        <f>F943+F944</f>
        <v>0</v>
      </c>
    </row>
    <row r="943" spans="1:6">
      <c r="A943" s="743" t="s">
        <v>380</v>
      </c>
      <c r="B943" s="744"/>
      <c r="C943" s="744"/>
      <c r="D943" s="745"/>
      <c r="E943" s="279"/>
      <c r="F943" s="809"/>
    </row>
    <row r="944" spans="1:6" ht="14.25" thickBot="1">
      <c r="A944" s="810" t="s">
        <v>381</v>
      </c>
      <c r="B944" s="811"/>
      <c r="C944" s="811"/>
      <c r="D944" s="812"/>
      <c r="E944" s="627"/>
      <c r="F944" s="628"/>
    </row>
    <row r="945" spans="1:6" ht="14.25" thickBot="1">
      <c r="A945" s="423" t="s">
        <v>382</v>
      </c>
      <c r="B945" s="717"/>
      <c r="C945" s="717"/>
      <c r="D945" s="718"/>
      <c r="E945" s="616">
        <f>SUM(E946:E951)</f>
        <v>12.75</v>
      </c>
      <c r="F945" s="616">
        <f>SUM(F946:F951)</f>
        <v>0</v>
      </c>
    </row>
    <row r="946" spans="1:6">
      <c r="A946" s="746" t="s">
        <v>383</v>
      </c>
      <c r="B946" s="747"/>
      <c r="C946" s="747"/>
      <c r="D946" s="748"/>
      <c r="E946" s="235"/>
      <c r="F946" s="235"/>
    </row>
    <row r="947" spans="1:6">
      <c r="A947" s="725" t="s">
        <v>384</v>
      </c>
      <c r="B947" s="726"/>
      <c r="C947" s="726"/>
      <c r="D947" s="727"/>
      <c r="E947" s="235"/>
      <c r="F947" s="235"/>
    </row>
    <row r="948" spans="1:6">
      <c r="A948" s="725" t="s">
        <v>385</v>
      </c>
      <c r="B948" s="726"/>
      <c r="C948" s="726"/>
      <c r="D948" s="727"/>
      <c r="E948" s="241">
        <v>12.75</v>
      </c>
      <c r="F948" s="241"/>
    </row>
    <row r="949" spans="1:6">
      <c r="A949" s="725" t="s">
        <v>386</v>
      </c>
      <c r="B949" s="726"/>
      <c r="C949" s="726"/>
      <c r="D949" s="727"/>
      <c r="E949" s="241"/>
      <c r="F949" s="241"/>
    </row>
    <row r="950" spans="1:6">
      <c r="A950" s="725" t="s">
        <v>387</v>
      </c>
      <c r="B950" s="726"/>
      <c r="C950" s="726"/>
      <c r="D950" s="727"/>
      <c r="E950" s="241"/>
      <c r="F950" s="241"/>
    </row>
    <row r="951" spans="1:6" ht="14.25" thickBot="1">
      <c r="A951" s="813" t="s">
        <v>135</v>
      </c>
      <c r="B951" s="814"/>
      <c r="C951" s="814"/>
      <c r="D951" s="815"/>
      <c r="E951" s="241"/>
      <c r="F951" s="241"/>
    </row>
    <row r="952" spans="1:6" ht="14.25" thickBot="1">
      <c r="A952" s="437"/>
      <c r="B952" s="816"/>
      <c r="C952" s="816"/>
      <c r="D952" s="438"/>
      <c r="E952" s="417">
        <f>SUM(E942+E945)</f>
        <v>12.75</v>
      </c>
      <c r="F952" s="417">
        <f>SUM(F942+F945)</f>
        <v>0</v>
      </c>
    </row>
    <row r="968" spans="1:6" ht="15.75">
      <c r="A968" s="817" t="s">
        <v>388</v>
      </c>
      <c r="B968" s="817"/>
      <c r="C968" s="817"/>
      <c r="D968" s="817"/>
      <c r="E968" s="817"/>
      <c r="F968" s="817"/>
    </row>
    <row r="969" spans="1:6" ht="14.25" thickBot="1">
      <c r="A969" s="818"/>
      <c r="B969" s="258"/>
      <c r="C969" s="258"/>
      <c r="D969" s="258"/>
      <c r="E969" s="258"/>
      <c r="F969" s="258"/>
    </row>
    <row r="970" spans="1:6" ht="14.25" thickBot="1">
      <c r="A970" s="819" t="s">
        <v>389</v>
      </c>
      <c r="B970" s="820"/>
      <c r="C970" s="821" t="s">
        <v>390</v>
      </c>
      <c r="D970" s="822"/>
      <c r="E970" s="822"/>
      <c r="F970" s="823"/>
    </row>
    <row r="971" spans="1:6" ht="14.25" thickBot="1">
      <c r="A971" s="824"/>
      <c r="B971" s="825"/>
      <c r="C971" s="826" t="s">
        <v>391</v>
      </c>
      <c r="D971" s="827" t="s">
        <v>392</v>
      </c>
      <c r="E971" s="828" t="s">
        <v>265</v>
      </c>
      <c r="F971" s="827" t="s">
        <v>268</v>
      </c>
    </row>
    <row r="972" spans="1:6">
      <c r="A972" s="829" t="s">
        <v>393</v>
      </c>
      <c r="B972" s="344"/>
      <c r="C972" s="830">
        <f>SUM(C973:C975)</f>
        <v>0</v>
      </c>
      <c r="D972" s="830">
        <f>SUM(D973:D975)</f>
        <v>1073.6099999999999</v>
      </c>
      <c r="E972" s="830">
        <f>SUM(E973:E975)</f>
        <v>0</v>
      </c>
      <c r="F972" s="294">
        <f>SUM(F973:F975)</f>
        <v>16182.9</v>
      </c>
    </row>
    <row r="973" spans="1:6">
      <c r="A973" s="831" t="s">
        <v>394</v>
      </c>
      <c r="B973" s="348"/>
      <c r="C973" s="293"/>
      <c r="D973" s="235">
        <v>1073.6099999999999</v>
      </c>
      <c r="E973" s="234"/>
      <c r="F973" s="235">
        <v>16182.9</v>
      </c>
    </row>
    <row r="974" spans="1:6">
      <c r="A974" s="831" t="s">
        <v>395</v>
      </c>
      <c r="B974" s="348"/>
      <c r="C974" s="293"/>
      <c r="D974" s="235"/>
      <c r="E974" s="234"/>
      <c r="F974" s="235"/>
    </row>
    <row r="975" spans="1:6">
      <c r="A975" s="831" t="s">
        <v>395</v>
      </c>
      <c r="B975" s="348"/>
      <c r="C975" s="293"/>
      <c r="D975" s="235"/>
      <c r="E975" s="234"/>
      <c r="F975" s="235"/>
    </row>
    <row r="976" spans="1:6">
      <c r="A976" s="832" t="s">
        <v>396</v>
      </c>
      <c r="B976" s="450"/>
      <c r="C976" s="293"/>
      <c r="D976" s="235"/>
      <c r="E976" s="234"/>
      <c r="F976" s="235"/>
    </row>
    <row r="977" spans="1:6" ht="14.25" thickBot="1">
      <c r="A977" s="833" t="s">
        <v>397</v>
      </c>
      <c r="B977" s="366"/>
      <c r="C977" s="834"/>
      <c r="D977" s="241"/>
      <c r="E977" s="240"/>
      <c r="F977" s="241">
        <f>1260+1+796.4+640+18</f>
        <v>2715.4</v>
      </c>
    </row>
    <row r="978" spans="1:6" ht="14.25" thickBot="1">
      <c r="A978" s="835" t="s">
        <v>136</v>
      </c>
      <c r="B978" s="836"/>
      <c r="C978" s="837">
        <f>C972+C976+C977</f>
        <v>0</v>
      </c>
      <c r="D978" s="837">
        <f>D972+D976+D977</f>
        <v>1073.6099999999999</v>
      </c>
      <c r="E978" s="837">
        <f>E972+E976+E977</f>
        <v>0</v>
      </c>
      <c r="F978" s="838">
        <f>F972+F976+F977</f>
        <v>18898.3</v>
      </c>
    </row>
    <row r="981" spans="1:6" ht="30" customHeight="1">
      <c r="A981" s="210" t="s">
        <v>398</v>
      </c>
      <c r="B981" s="210"/>
      <c r="C981" s="210"/>
      <c r="D981" s="210"/>
      <c r="E981" s="839"/>
      <c r="F981" s="839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0"/>
      <c r="C986" s="841">
        <v>79</v>
      </c>
      <c r="D986" s="842">
        <f>7+64+1+10</f>
        <v>82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6" t="s">
        <v>404</v>
      </c>
      <c r="B991" s="827" t="s">
        <v>405</v>
      </c>
      <c r="C991" s="827" t="s">
        <v>151</v>
      </c>
      <c r="D991" s="218" t="s">
        <v>406</v>
      </c>
      <c r="E991" s="217" t="s">
        <v>407</v>
      </c>
    </row>
    <row r="992" spans="1:6">
      <c r="A992" s="843" t="s">
        <v>80</v>
      </c>
      <c r="B992" s="250" t="s">
        <v>408</v>
      </c>
      <c r="C992" s="250"/>
      <c r="D992" s="250" t="s">
        <v>408</v>
      </c>
      <c r="E992" s="250" t="s">
        <v>408</v>
      </c>
    </row>
    <row r="993" spans="1:5">
      <c r="A993" s="844" t="s">
        <v>81</v>
      </c>
      <c r="B993" s="235"/>
      <c r="C993" s="235"/>
      <c r="D993" s="234"/>
      <c r="E993" s="235"/>
    </row>
    <row r="994" spans="1:5">
      <c r="A994" s="844" t="s">
        <v>409</v>
      </c>
      <c r="B994" s="235"/>
      <c r="C994" s="235"/>
      <c r="D994" s="234"/>
      <c r="E994" s="235"/>
    </row>
    <row r="995" spans="1:5">
      <c r="A995" s="844" t="s">
        <v>410</v>
      </c>
      <c r="B995" s="235"/>
      <c r="C995" s="235"/>
      <c r="D995" s="234"/>
      <c r="E995" s="235"/>
    </row>
    <row r="996" spans="1:5">
      <c r="A996" s="844" t="s">
        <v>411</v>
      </c>
      <c r="B996" s="235"/>
      <c r="C996" s="235"/>
      <c r="D996" s="234"/>
      <c r="E996" s="235"/>
    </row>
    <row r="997" spans="1:5">
      <c r="A997" s="844" t="s">
        <v>412</v>
      </c>
      <c r="B997" s="235"/>
      <c r="C997" s="235"/>
      <c r="D997" s="234"/>
      <c r="E997" s="235"/>
    </row>
    <row r="998" spans="1:5">
      <c r="A998" s="844" t="s">
        <v>413</v>
      </c>
      <c r="B998" s="235"/>
      <c r="C998" s="235"/>
      <c r="D998" s="234"/>
      <c r="E998" s="235"/>
    </row>
    <row r="999" spans="1:5" ht="14.25" thickBot="1">
      <c r="A999" s="845" t="s">
        <v>414</v>
      </c>
      <c r="B999" s="627"/>
      <c r="C999" s="627"/>
      <c r="D999" s="846"/>
      <c r="E999" s="627"/>
    </row>
    <row r="1010" spans="1:5" ht="14.25">
      <c r="A1010" s="583" t="s">
        <v>415</v>
      </c>
      <c r="B1010" s="847"/>
      <c r="C1010" s="847"/>
      <c r="D1010" s="847"/>
      <c r="E1010" s="847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8" t="s">
        <v>404</v>
      </c>
      <c r="B1012" s="849" t="s">
        <v>405</v>
      </c>
      <c r="C1012" s="849" t="s">
        <v>151</v>
      </c>
      <c r="D1012" s="850" t="s">
        <v>416</v>
      </c>
      <c r="E1012" s="851" t="s">
        <v>407</v>
      </c>
    </row>
    <row r="1013" spans="1:5">
      <c r="A1013" s="843" t="s">
        <v>80</v>
      </c>
      <c r="B1013" s="250" t="s">
        <v>408</v>
      </c>
      <c r="C1013" s="250"/>
      <c r="D1013" s="250" t="s">
        <v>408</v>
      </c>
      <c r="E1013" s="250" t="s">
        <v>408</v>
      </c>
    </row>
    <row r="1014" spans="1:5">
      <c r="A1014" s="844" t="s">
        <v>81</v>
      </c>
      <c r="B1014" s="235"/>
      <c r="C1014" s="235"/>
      <c r="D1014" s="234"/>
      <c r="E1014" s="235"/>
    </row>
    <row r="1015" spans="1:5">
      <c r="A1015" s="844" t="s">
        <v>409</v>
      </c>
      <c r="B1015" s="235"/>
      <c r="C1015" s="235"/>
      <c r="D1015" s="234"/>
      <c r="E1015" s="235"/>
    </row>
    <row r="1016" spans="1:5">
      <c r="A1016" s="844" t="s">
        <v>410</v>
      </c>
      <c r="B1016" s="235"/>
      <c r="C1016" s="235"/>
      <c r="D1016" s="234"/>
      <c r="E1016" s="235"/>
    </row>
    <row r="1017" spans="1:5">
      <c r="A1017" s="844" t="s">
        <v>411</v>
      </c>
      <c r="B1017" s="235"/>
      <c r="C1017" s="235"/>
      <c r="D1017" s="234"/>
      <c r="E1017" s="235"/>
    </row>
    <row r="1018" spans="1:5">
      <c r="A1018" s="844" t="s">
        <v>412</v>
      </c>
      <c r="B1018" s="235"/>
      <c r="C1018" s="235"/>
      <c r="D1018" s="234"/>
      <c r="E1018" s="235"/>
    </row>
    <row r="1019" spans="1:5">
      <c r="A1019" s="844" t="s">
        <v>413</v>
      </c>
      <c r="B1019" s="235"/>
      <c r="C1019" s="235"/>
      <c r="D1019" s="234"/>
      <c r="E1019" s="235"/>
    </row>
    <row r="1020" spans="1:5" ht="14.25" thickBot="1">
      <c r="A1020" s="845" t="s">
        <v>414</v>
      </c>
      <c r="B1020" s="627"/>
      <c r="C1020" s="627"/>
      <c r="D1020" s="846"/>
      <c r="E1020" s="627"/>
    </row>
    <row r="1028" spans="1:7" ht="15">
      <c r="A1028" s="852"/>
      <c r="B1028" s="852"/>
      <c r="C1028" s="853"/>
      <c r="D1028" s="854"/>
      <c r="E1028" s="852"/>
      <c r="F1028" s="852"/>
    </row>
    <row r="1029" spans="1:7" ht="30">
      <c r="A1029" s="855" t="s">
        <v>417</v>
      </c>
      <c r="B1029" s="855"/>
      <c r="C1029" s="853">
        <v>44650</v>
      </c>
      <c r="D1029" s="854"/>
      <c r="E1029" s="855"/>
      <c r="F1029" s="854" t="s">
        <v>418</v>
      </c>
      <c r="G1029" s="854"/>
    </row>
    <row r="1030" spans="1:7" ht="15">
      <c r="A1030" s="855" t="s">
        <v>419</v>
      </c>
      <c r="B1030" s="339"/>
      <c r="C1030" s="854" t="s">
        <v>420</v>
      </c>
      <c r="D1030" s="856"/>
      <c r="E1030" s="855"/>
      <c r="F1030" s="854" t="s">
        <v>421</v>
      </c>
      <c r="G1030" s="85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238 im. Christo Botewa, ul. Redutowa 37, 01-106 Warszawa
Informacja dodatkowa do sprawozdania finansowego za rok obrotowy zakończony 31 grudnia 2021 r.
II. Dodatkowe informacje i objaśnienia</oddHeader>
  </headerFooter>
  <rowBreaks count="1" manualBreakCount="1">
    <brk id="6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2022-05-06T12:41:55Z</dcterms:created>
  <dcterms:modified xsi:type="dcterms:W3CDTF">2022-05-06T12:43:31Z</dcterms:modified>
</cp:coreProperties>
</file>