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 7\2021\"/>
    </mc:Choice>
  </mc:AlternateContent>
  <bookViews>
    <workbookView xWindow="0" yWindow="0" windowWidth="24000" windowHeight="8835"/>
  </bookViews>
  <sheets>
    <sheet name="ZS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75" i="1" l="1"/>
  <c r="C975" i="1"/>
  <c r="F969" i="1"/>
  <c r="F975" i="1" s="1"/>
  <c r="E969" i="1"/>
  <c r="E975" i="1" s="1"/>
  <c r="D969" i="1"/>
  <c r="C969" i="1"/>
  <c r="F942" i="1"/>
  <c r="E942" i="1"/>
  <c r="F939" i="1"/>
  <c r="F949" i="1" s="1"/>
  <c r="E939" i="1"/>
  <c r="E949" i="1" s="1"/>
  <c r="F925" i="1"/>
  <c r="E925" i="1"/>
  <c r="F922" i="1"/>
  <c r="F933" i="1" s="1"/>
  <c r="E922" i="1"/>
  <c r="E933" i="1" s="1"/>
  <c r="F885" i="1"/>
  <c r="E885" i="1"/>
  <c r="F881" i="1"/>
  <c r="E881" i="1"/>
  <c r="F879" i="1"/>
  <c r="F891" i="1" s="1"/>
  <c r="E879" i="1"/>
  <c r="E891" i="1" s="1"/>
  <c r="F851" i="1"/>
  <c r="E851" i="1"/>
  <c r="F840" i="1"/>
  <c r="E840" i="1"/>
  <c r="F835" i="1"/>
  <c r="E835" i="1"/>
  <c r="D802" i="1"/>
  <c r="C802" i="1"/>
  <c r="F771" i="1"/>
  <c r="E771" i="1"/>
  <c r="F768" i="1"/>
  <c r="E768" i="1"/>
  <c r="F765" i="1"/>
  <c r="E765" i="1"/>
  <c r="F757" i="1"/>
  <c r="F756" i="1" s="1"/>
  <c r="F786" i="1" s="1"/>
  <c r="E757" i="1"/>
  <c r="E756" i="1" s="1"/>
  <c r="E786" i="1" s="1"/>
  <c r="F743" i="1"/>
  <c r="E743" i="1"/>
  <c r="C689" i="1"/>
  <c r="B689" i="1"/>
  <c r="C683" i="1"/>
  <c r="C682" i="1" s="1"/>
  <c r="B683" i="1"/>
  <c r="B682" i="1" s="1"/>
  <c r="C679" i="1"/>
  <c r="B679" i="1"/>
  <c r="C676" i="1"/>
  <c r="C675" i="1" s="1"/>
  <c r="B676" i="1"/>
  <c r="B675" i="1" s="1"/>
  <c r="D580" i="1"/>
  <c r="C580" i="1"/>
  <c r="D579" i="1"/>
  <c r="D588" i="1" s="1"/>
  <c r="C579" i="1"/>
  <c r="C588" i="1" s="1"/>
  <c r="I556" i="1"/>
  <c r="H556" i="1"/>
  <c r="G556" i="1"/>
  <c r="F556" i="1"/>
  <c r="E556" i="1"/>
  <c r="D556" i="1"/>
  <c r="C556" i="1"/>
  <c r="B556" i="1"/>
  <c r="H555" i="1"/>
  <c r="H557" i="1" s="1"/>
  <c r="G555" i="1"/>
  <c r="F555" i="1"/>
  <c r="E555" i="1"/>
  <c r="D555" i="1"/>
  <c r="C555" i="1"/>
  <c r="B555" i="1"/>
  <c r="I554" i="1"/>
  <c r="I553" i="1"/>
  <c r="I555" i="1" s="1"/>
  <c r="I552" i="1"/>
  <c r="H551" i="1"/>
  <c r="I546" i="1"/>
  <c r="H546" i="1"/>
  <c r="G546" i="1"/>
  <c r="F546" i="1"/>
  <c r="E546" i="1"/>
  <c r="D546" i="1"/>
  <c r="C546" i="1"/>
  <c r="B546" i="1"/>
  <c r="I542" i="1"/>
  <c r="I551" i="1" s="1"/>
  <c r="H542" i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C508" i="1"/>
  <c r="D503" i="1"/>
  <c r="C503" i="1"/>
  <c r="D495" i="1"/>
  <c r="D508" i="1" s="1"/>
  <c r="C495" i="1"/>
  <c r="D467" i="1"/>
  <c r="C467" i="1"/>
  <c r="D456" i="1"/>
  <c r="D478" i="1" s="1"/>
  <c r="C456" i="1"/>
  <c r="C478" i="1" s="1"/>
  <c r="D445" i="1"/>
  <c r="D424" i="1"/>
  <c r="C424" i="1"/>
  <c r="C445" i="1" s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303" i="1"/>
  <c r="D299" i="1"/>
  <c r="C299" i="1"/>
  <c r="D295" i="1"/>
  <c r="C295" i="1"/>
  <c r="C303" i="1" s="1"/>
  <c r="D291" i="1"/>
  <c r="C29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 s="1"/>
  <c r="F260" i="1"/>
  <c r="F281" i="1" s="1"/>
  <c r="E260" i="1"/>
  <c r="E281" i="1" s="1"/>
  <c r="D260" i="1"/>
  <c r="D281" i="1" s="1"/>
  <c r="C260" i="1"/>
  <c r="C281" i="1" s="1"/>
  <c r="G259" i="1"/>
  <c r="G258" i="1"/>
  <c r="G257" i="1"/>
  <c r="G256" i="1"/>
  <c r="G255" i="1"/>
  <c r="G254" i="1"/>
  <c r="G253" i="1"/>
  <c r="G252" i="1"/>
  <c r="G251" i="1"/>
  <c r="G281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E103" i="1" s="1"/>
  <c r="E110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8" i="1" s="1"/>
  <c r="C62" i="1"/>
  <c r="C59" i="1"/>
  <c r="C76" i="1" s="1"/>
  <c r="C56" i="1"/>
  <c r="C53" i="1"/>
  <c r="F37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F29" i="1"/>
  <c r="E29" i="1"/>
  <c r="I28" i="1"/>
  <c r="I27" i="1"/>
  <c r="I26" i="1"/>
  <c r="H26" i="1"/>
  <c r="G26" i="1"/>
  <c r="G29" i="1" s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E22" i="1"/>
  <c r="D22" i="1"/>
  <c r="D29" i="1" s="1"/>
  <c r="D37" i="1" s="1"/>
  <c r="C22" i="1"/>
  <c r="C29" i="1" s="1"/>
  <c r="B22" i="1"/>
  <c r="B29" i="1" s="1"/>
  <c r="I21" i="1"/>
  <c r="F19" i="1"/>
  <c r="D19" i="1"/>
  <c r="C19" i="1"/>
  <c r="I18" i="1"/>
  <c r="I17" i="1"/>
  <c r="I16" i="1"/>
  <c r="H16" i="1"/>
  <c r="G16" i="1"/>
  <c r="G19" i="1" s="1"/>
  <c r="G37" i="1" s="1"/>
  <c r="F16" i="1"/>
  <c r="E16" i="1"/>
  <c r="E19" i="1" s="1"/>
  <c r="E37" i="1" s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I557" i="1" l="1"/>
  <c r="C37" i="1"/>
  <c r="I19" i="1"/>
  <c r="I37" i="1" s="1"/>
</calcChain>
</file>

<file path=xl/sharedStrings.xml><?xml version="1.0" encoding="utf-8"?>
<sst xmlns="http://schemas.openxmlformats.org/spreadsheetml/2006/main" count="645" uniqueCount="423">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</sst>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64" xfId="0" applyNumberFormat="1" applyFont="1" applyFill="1" applyBorder="1" applyAlignment="1" applyProtection="1">
      <alignment vertical="center" wrapText="1"/>
      <protection locked="0"/>
    </xf>
    <xf numFmtId="4" fontId="54" fillId="0" borderId="81" xfId="0" applyNumberFormat="1" applyFont="1" applyFill="1" applyBorder="1" applyAlignment="1" applyProtection="1">
      <alignment vertical="center" wrapText="1"/>
      <protection locked="0"/>
    </xf>
    <xf numFmtId="4" fontId="54" fillId="0" borderId="73" xfId="0" applyNumberFormat="1" applyFont="1" applyFill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27"/>
  <sheetViews>
    <sheetView tabSelected="1" view="pageLayout" topLeftCell="A779" zoomScale="80" zoomScaleNormal="100" zoomScalePageLayoutView="80" workbookViewId="0">
      <selection activeCell="D587" sqref="D587"/>
    </sheetView>
  </sheetViews>
  <sheetFormatPr defaultColWidth="9.140625" defaultRowHeight="13.5"/>
  <cols>
    <col min="1" max="1" width="29.425781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898731.9</v>
      </c>
      <c r="E11" s="39">
        <v>744452.63</v>
      </c>
      <c r="F11" s="39"/>
      <c r="G11" s="39">
        <v>579228.32999999996</v>
      </c>
      <c r="H11" s="39"/>
      <c r="I11" s="40">
        <f>SUM(B11:H11)</f>
        <v>2222412.86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54387.94</v>
      </c>
      <c r="F12" s="42">
        <f t="shared" si="0"/>
        <v>0</v>
      </c>
      <c r="G12" s="42">
        <f t="shared" si="0"/>
        <v>22079.38</v>
      </c>
      <c r="H12" s="42">
        <f t="shared" si="0"/>
        <v>0</v>
      </c>
      <c r="I12" s="40">
        <f t="shared" si="0"/>
        <v>76467.320000000007</v>
      </c>
    </row>
    <row r="13" spans="1:10">
      <c r="A13" s="43" t="s">
        <v>16</v>
      </c>
      <c r="B13" s="44"/>
      <c r="C13" s="44"/>
      <c r="D13" s="44"/>
      <c r="E13" s="45">
        <v>54387.94</v>
      </c>
      <c r="F13" s="45"/>
      <c r="G13" s="45">
        <v>22079.38</v>
      </c>
      <c r="H13" s="45"/>
      <c r="I13" s="46">
        <f>SUM(B13:H13)</f>
        <v>76467.320000000007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898731.9</v>
      </c>
      <c r="E19" s="42">
        <f t="shared" si="2"/>
        <v>798840.57000000007</v>
      </c>
      <c r="F19" s="42">
        <f t="shared" si="2"/>
        <v>0</v>
      </c>
      <c r="G19" s="42">
        <f t="shared" si="2"/>
        <v>601307.71</v>
      </c>
      <c r="H19" s="42">
        <f t="shared" si="2"/>
        <v>0</v>
      </c>
      <c r="I19" s="40">
        <f t="shared" si="2"/>
        <v>2298880.1799999997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898731.9</v>
      </c>
      <c r="E21" s="39">
        <v>744452.63</v>
      </c>
      <c r="F21" s="39"/>
      <c r="G21" s="39">
        <v>572924.68999999994</v>
      </c>
      <c r="H21" s="39"/>
      <c r="I21" s="40">
        <f>SUM(B21:H21)</f>
        <v>2216109.2199999997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0</v>
      </c>
      <c r="E22" s="42">
        <f t="shared" si="3"/>
        <v>54387.94</v>
      </c>
      <c r="F22" s="42">
        <f t="shared" si="3"/>
        <v>0</v>
      </c>
      <c r="G22" s="42">
        <f t="shared" si="3"/>
        <v>25384.280000000002</v>
      </c>
      <c r="H22" s="42">
        <f t="shared" si="3"/>
        <v>0</v>
      </c>
      <c r="I22" s="40">
        <f t="shared" si="3"/>
        <v>79772.22</v>
      </c>
    </row>
    <row r="23" spans="1:9">
      <c r="A23" s="43" t="s">
        <v>23</v>
      </c>
      <c r="B23" s="45"/>
      <c r="C23" s="45"/>
      <c r="D23" s="45"/>
      <c r="E23" s="45"/>
      <c r="F23" s="45"/>
      <c r="G23" s="45">
        <v>3304.9</v>
      </c>
      <c r="H23" s="44"/>
      <c r="I23" s="46">
        <f t="shared" ref="I23:I28" si="4">SUM(B23:H23)</f>
        <v>3304.9</v>
      </c>
    </row>
    <row r="24" spans="1:9">
      <c r="A24" s="43" t="s">
        <v>17</v>
      </c>
      <c r="B24" s="44"/>
      <c r="C24" s="44"/>
      <c r="D24" s="45"/>
      <c r="E24" s="45">
        <v>54387.94</v>
      </c>
      <c r="F24" s="45"/>
      <c r="G24" s="45">
        <v>22079.38</v>
      </c>
      <c r="H24" s="44"/>
      <c r="I24" s="46">
        <f t="shared" si="4"/>
        <v>76467.320000000007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898731.9</v>
      </c>
      <c r="E29" s="42">
        <f t="shared" si="6"/>
        <v>798840.57000000007</v>
      </c>
      <c r="F29" s="42">
        <f t="shared" si="6"/>
        <v>0</v>
      </c>
      <c r="G29" s="42">
        <f t="shared" si="6"/>
        <v>598308.97</v>
      </c>
      <c r="H29" s="42">
        <f t="shared" si="6"/>
        <v>0</v>
      </c>
      <c r="I29" s="40">
        <f t="shared" si="6"/>
        <v>2295881.44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0</v>
      </c>
      <c r="E36" s="52">
        <f>E11-E21-E31</f>
        <v>0</v>
      </c>
      <c r="F36" s="52">
        <f t="shared" si="8"/>
        <v>0</v>
      </c>
      <c r="G36" s="52">
        <f t="shared" si="8"/>
        <v>6303.640000000014</v>
      </c>
      <c r="H36" s="52">
        <f t="shared" si="8"/>
        <v>0</v>
      </c>
      <c r="I36" s="53">
        <f t="shared" si="8"/>
        <v>6303.6400000001304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0</v>
      </c>
      <c r="E37" s="56">
        <f t="shared" si="9"/>
        <v>0</v>
      </c>
      <c r="F37" s="56">
        <f t="shared" si="9"/>
        <v>0</v>
      </c>
      <c r="G37" s="56">
        <f t="shared" si="9"/>
        <v>2998.7399999999907</v>
      </c>
      <c r="H37" s="56">
        <f t="shared" si="9"/>
        <v>0</v>
      </c>
      <c r="I37" s="57">
        <f t="shared" si="9"/>
        <v>2998.7399999997579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18061.900000000001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18061.900000000001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18061.900000000001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18061.900000000001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27.75" customHeight="1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1706.85</v>
      </c>
      <c r="F238" s="235">
        <v>168.53</v>
      </c>
      <c r="G238" s="235"/>
      <c r="H238" s="235">
        <v>9.09</v>
      </c>
      <c r="I238" s="292">
        <f>E238+F238-G238-H238</f>
        <v>1866.29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1706.85</v>
      </c>
      <c r="F241" s="300">
        <f>F236+F238+F240</f>
        <v>168.53</v>
      </c>
      <c r="G241" s="300">
        <f>G236+G238+G240</f>
        <v>0</v>
      </c>
      <c r="H241" s="300">
        <f>H236+H238+H240</f>
        <v>9.09</v>
      </c>
      <c r="I241" s="301">
        <f>I236+I238+I240</f>
        <v>1866.29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3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3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3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4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4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4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4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4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4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 t="shared" ref="C336:E336" si="15">SUM(C330:C333)</f>
        <v>0</v>
      </c>
      <c r="D336" s="246">
        <f t="shared" si="15"/>
        <v>0</v>
      </c>
      <c r="E336" s="246">
        <f t="shared" si="15"/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57.5</v>
      </c>
      <c r="D456" s="439">
        <f>SUM(D457:D466)</f>
        <v>54.02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>
        <v>57.5</v>
      </c>
      <c r="D466" s="453">
        <v>54.02</v>
      </c>
    </row>
    <row r="467" spans="1:4" ht="14.25" thickBot="1">
      <c r="A467" s="437" t="s">
        <v>197</v>
      </c>
      <c r="B467" s="438"/>
      <c r="C467" s="416">
        <f>SUM(C468:C477)</f>
        <v>1007.34</v>
      </c>
      <c r="D467" s="417">
        <f>SUM(D468:D477)</f>
        <v>7616.59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>
        <v>93.38</v>
      </c>
      <c r="D471" s="448">
        <v>329.51</v>
      </c>
    </row>
    <row r="472" spans="1:4" ht="24.75" customHeight="1">
      <c r="A472" s="449" t="s">
        <v>192</v>
      </c>
      <c r="B472" s="450"/>
      <c r="C472" s="398">
        <v>691.46</v>
      </c>
      <c r="D472" s="448">
        <v>7143.48</v>
      </c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/>
      <c r="D475" s="448"/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>
        <v>222.5</v>
      </c>
      <c r="D477" s="455">
        <v>143.6</v>
      </c>
    </row>
    <row r="478" spans="1:4" ht="14.25" thickBot="1">
      <c r="A478" s="456" t="s">
        <v>12</v>
      </c>
      <c r="B478" s="457"/>
      <c r="C478" s="458">
        <f>C456+C467</f>
        <v>1064.8400000000001</v>
      </c>
      <c r="D478" s="301">
        <f>D456+D467</f>
        <v>7670.6100000000006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0</v>
      </c>
      <c r="D514" s="350">
        <v>0</v>
      </c>
    </row>
    <row r="515" spans="1:5" ht="14.25" thickBot="1">
      <c r="A515" s="437" t="s">
        <v>96</v>
      </c>
      <c r="B515" s="438"/>
      <c r="C515" s="417">
        <f>SUM(C514:C514)</f>
        <v>0</v>
      </c>
      <c r="D515" s="417">
        <f>SUM(D514:D514)</f>
        <v>0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46747.87</v>
      </c>
      <c r="D521" s="485">
        <v>62992.46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6">SUM(B543:B545)</f>
        <v>0</v>
      </c>
      <c r="C542" s="509">
        <f t="shared" si="16"/>
        <v>0</v>
      </c>
      <c r="D542" s="509">
        <f t="shared" si="16"/>
        <v>0</v>
      </c>
      <c r="E542" s="509">
        <f t="shared" si="16"/>
        <v>0</v>
      </c>
      <c r="F542" s="509">
        <f t="shared" si="16"/>
        <v>0</v>
      </c>
      <c r="G542" s="509">
        <f t="shared" si="16"/>
        <v>0</v>
      </c>
      <c r="H542" s="509">
        <f t="shared" si="16"/>
        <v>0</v>
      </c>
      <c r="I542" s="510">
        <f t="shared" si="16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7">SUM(B547:B550)</f>
        <v>0</v>
      </c>
      <c r="C546" s="518">
        <f t="shared" si="17"/>
        <v>0</v>
      </c>
      <c r="D546" s="518">
        <f t="shared" si="17"/>
        <v>0</v>
      </c>
      <c r="E546" s="518">
        <f t="shared" si="17"/>
        <v>0</v>
      </c>
      <c r="F546" s="518">
        <f t="shared" si="17"/>
        <v>0</v>
      </c>
      <c r="G546" s="518">
        <f t="shared" si="17"/>
        <v>0</v>
      </c>
      <c r="H546" s="518">
        <f t="shared" si="17"/>
        <v>0</v>
      </c>
      <c r="I546" s="317">
        <f t="shared" si="17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>B541+B542-B546</f>
        <v>0</v>
      </c>
      <c r="C551" s="522">
        <f>C541+C542-C546</f>
        <v>0</v>
      </c>
      <c r="D551" s="522">
        <f>D541+D542-D546</f>
        <v>0</v>
      </c>
      <c r="E551" s="522">
        <f t="shared" ref="E551:H551" si="18">E541+E542-E546</f>
        <v>0</v>
      </c>
      <c r="F551" s="522">
        <f t="shared" si="18"/>
        <v>0</v>
      </c>
      <c r="G551" s="522">
        <f t="shared" si="18"/>
        <v>0</v>
      </c>
      <c r="H551" s="522">
        <f t="shared" si="18"/>
        <v>0</v>
      </c>
      <c r="I551" s="523">
        <f>I541+I542-I546</f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9">C552+C553-C554</f>
        <v>0</v>
      </c>
      <c r="D555" s="549">
        <f t="shared" si="19"/>
        <v>0</v>
      </c>
      <c r="E555" s="539">
        <f t="shared" si="19"/>
        <v>0</v>
      </c>
      <c r="F555" s="547">
        <f t="shared" si="19"/>
        <v>0</v>
      </c>
      <c r="G555" s="550">
        <f t="shared" si="19"/>
        <v>0</v>
      </c>
      <c r="H555" s="549">
        <f t="shared" si="19"/>
        <v>0</v>
      </c>
      <c r="I555" s="539">
        <f t="shared" si="19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20">C541-C552</f>
        <v>0</v>
      </c>
      <c r="D556" s="552">
        <f t="shared" si="20"/>
        <v>0</v>
      </c>
      <c r="E556" s="552">
        <f t="shared" si="20"/>
        <v>0</v>
      </c>
      <c r="F556" s="552">
        <f t="shared" si="20"/>
        <v>0</v>
      </c>
      <c r="G556" s="552">
        <f t="shared" si="20"/>
        <v>0</v>
      </c>
      <c r="H556" s="552">
        <f t="shared" si="20"/>
        <v>0</v>
      </c>
      <c r="I556" s="552">
        <f t="shared" si="20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21">C551-C555</f>
        <v>0</v>
      </c>
      <c r="D557" s="552">
        <f t="shared" si="21"/>
        <v>0</v>
      </c>
      <c r="E557" s="552">
        <f t="shared" si="21"/>
        <v>0</v>
      </c>
      <c r="F557" s="552">
        <f t="shared" si="21"/>
        <v>0</v>
      </c>
      <c r="G557" s="552">
        <f t="shared" si="21"/>
        <v>0</v>
      </c>
      <c r="H557" s="552">
        <f t="shared" si="21"/>
        <v>0</v>
      </c>
      <c r="I557" s="552">
        <f t="shared" si="21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>
        <v>293.05</v>
      </c>
      <c r="D576" s="567">
        <v>3804.63</v>
      </c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>
        <v>0.01</v>
      </c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369.28</v>
      </c>
      <c r="D579" s="573">
        <f>D580+D583+D584+D585+D586</f>
        <v>3735.17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>
        <v>3549.5</v>
      </c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>
        <v>369.28</v>
      </c>
      <c r="D586" s="350">
        <v>185.67</v>
      </c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662.33999999999992</v>
      </c>
      <c r="D588" s="356">
        <f>SUM(D576+D577+D578+D579+D587)</f>
        <v>7539.8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14.25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B676+B679</f>
        <v>0</v>
      </c>
      <c r="C675" s="616">
        <f>C676+C679</f>
        <v>0</v>
      </c>
    </row>
    <row r="676" spans="1:3">
      <c r="A676" s="617" t="s">
        <v>266</v>
      </c>
      <c r="B676" s="618">
        <f>SUM(B678:B678)</f>
        <v>0</v>
      </c>
      <c r="C676" s="618">
        <f>SUM(C678:C678)</f>
        <v>0</v>
      </c>
    </row>
    <row r="677" spans="1:3">
      <c r="A677" s="619" t="s">
        <v>50</v>
      </c>
      <c r="B677" s="235"/>
      <c r="C677" s="236"/>
    </row>
    <row r="678" spans="1:3" ht="129" customHeight="1" thickBot="1">
      <c r="A678" s="620" t="s">
        <v>267</v>
      </c>
      <c r="B678" s="235"/>
      <c r="C678" s="236"/>
    </row>
    <row r="679" spans="1:3">
      <c r="A679" s="617" t="s">
        <v>268</v>
      </c>
      <c r="B679" s="618">
        <f>SUM(B681:B681)</f>
        <v>0</v>
      </c>
      <c r="C679" s="618">
        <f>SUM(C681:C681)</f>
        <v>0</v>
      </c>
    </row>
    <row r="680" spans="1:3">
      <c r="A680" s="619" t="s">
        <v>50</v>
      </c>
      <c r="B680" s="382"/>
      <c r="C680" s="621"/>
    </row>
    <row r="681" spans="1:3" ht="14.25" thickBot="1">
      <c r="A681" s="622"/>
      <c r="B681" s="382"/>
      <c r="C681" s="621"/>
    </row>
    <row r="682" spans="1:3" ht="14.25" thickBot="1">
      <c r="A682" s="615" t="s">
        <v>269</v>
      </c>
      <c r="B682" s="616">
        <f>B683+B689</f>
        <v>22220.65</v>
      </c>
      <c r="C682" s="616">
        <f>C683+C689</f>
        <v>0</v>
      </c>
    </row>
    <row r="683" spans="1:3">
      <c r="A683" s="623" t="s">
        <v>266</v>
      </c>
      <c r="B683" s="624">
        <f>SUM(B685:B688)</f>
        <v>22220.65</v>
      </c>
      <c r="C683" s="624">
        <f>SUM(C685:C688)</f>
        <v>0</v>
      </c>
    </row>
    <row r="684" spans="1:3">
      <c r="A684" s="622" t="s">
        <v>50</v>
      </c>
      <c r="B684" s="235"/>
      <c r="C684" s="236"/>
    </row>
    <row r="685" spans="1:3" ht="35.25" customHeight="1">
      <c r="A685" s="625" t="s">
        <v>270</v>
      </c>
      <c r="B685" s="236">
        <v>3020.26</v>
      </c>
      <c r="C685" s="236">
        <v>0</v>
      </c>
    </row>
    <row r="686" spans="1:3" ht="135.75" customHeight="1">
      <c r="A686" s="625" t="s">
        <v>271</v>
      </c>
      <c r="B686" s="236">
        <v>19200.39</v>
      </c>
      <c r="C686" s="236"/>
    </row>
    <row r="687" spans="1:3" ht="30" customHeight="1">
      <c r="A687" s="626" t="s">
        <v>272</v>
      </c>
      <c r="B687" s="242"/>
      <c r="C687" s="242"/>
    </row>
    <row r="688" spans="1:3" ht="90" thickBot="1">
      <c r="A688" s="627" t="s">
        <v>273</v>
      </c>
      <c r="B688" s="628"/>
      <c r="C688" s="628"/>
    </row>
    <row r="689" spans="1:9">
      <c r="A689" s="629" t="s">
        <v>268</v>
      </c>
      <c r="B689" s="286">
        <f>SUM(B691:B693)</f>
        <v>0</v>
      </c>
      <c r="C689" s="286">
        <f>SUM(C691:C693)</f>
        <v>0</v>
      </c>
    </row>
    <row r="690" spans="1:9">
      <c r="A690" s="622" t="s">
        <v>50</v>
      </c>
      <c r="B690" s="235"/>
      <c r="C690" s="235"/>
    </row>
    <row r="691" spans="1:9">
      <c r="A691" s="630"/>
      <c r="B691" s="235"/>
      <c r="C691" s="235"/>
    </row>
    <row r="692" spans="1:9">
      <c r="A692" s="630"/>
      <c r="B692" s="235"/>
      <c r="C692" s="235"/>
    </row>
    <row r="693" spans="1:9" ht="15.75" thickBot="1">
      <c r="A693" s="631"/>
      <c r="B693" s="632"/>
      <c r="C693" s="632"/>
    </row>
    <row r="694" spans="1:9" ht="14.25">
      <c r="A694" s="583"/>
      <c r="B694" s="583"/>
      <c r="C694" s="583"/>
    </row>
    <row r="695" spans="1:9" ht="14.25">
      <c r="A695" s="583"/>
      <c r="B695" s="583"/>
      <c r="C695" s="583"/>
    </row>
    <row r="696" spans="1:9" ht="43.5" customHeight="1">
      <c r="A696" s="210" t="s">
        <v>274</v>
      </c>
      <c r="B696" s="210"/>
      <c r="C696" s="210"/>
      <c r="D696" s="210"/>
      <c r="E696" s="211"/>
      <c r="F696" s="211"/>
      <c r="G696" s="211"/>
      <c r="H696" s="211"/>
      <c r="I696" s="211"/>
    </row>
    <row r="697" spans="1:9" ht="15" thickBot="1">
      <c r="A697" s="633"/>
      <c r="B697" s="633"/>
      <c r="C697" s="633"/>
      <c r="D697" s="633"/>
      <c r="E697" s="37"/>
      <c r="F697" s="37"/>
      <c r="G697" s="37"/>
      <c r="H697" s="37"/>
      <c r="I697" s="37"/>
    </row>
    <row r="698" spans="1:9" ht="55.5" customHeight="1" thickBot="1">
      <c r="A698" s="459" t="s">
        <v>275</v>
      </c>
      <c r="B698" s="634"/>
      <c r="C698" s="634"/>
      <c r="D698" s="634"/>
      <c r="E698" s="460"/>
    </row>
    <row r="699" spans="1:9" ht="24.75" customHeight="1" thickBot="1">
      <c r="A699" s="263" t="s">
        <v>14</v>
      </c>
      <c r="B699" s="265"/>
      <c r="C699" s="263" t="s">
        <v>21</v>
      </c>
      <c r="D699" s="264"/>
      <c r="E699" s="635" t="s">
        <v>276</v>
      </c>
    </row>
    <row r="700" spans="1:9" ht="20.25" customHeight="1" thickBot="1">
      <c r="A700" s="636"/>
      <c r="B700" s="637"/>
      <c r="C700" s="636"/>
      <c r="D700" s="638"/>
      <c r="E700" s="639"/>
    </row>
    <row r="701" spans="1:9">
      <c r="A701" s="412"/>
      <c r="B701" s="412"/>
      <c r="C701" s="412"/>
      <c r="D701" s="412"/>
    </row>
    <row r="702" spans="1:9">
      <c r="A702" s="412"/>
      <c r="B702" s="412"/>
      <c r="C702" s="412"/>
      <c r="D702" s="412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 ht="14.25">
      <c r="A739" s="583" t="s">
        <v>277</v>
      </c>
      <c r="B739" s="583"/>
      <c r="C739" s="583"/>
    </row>
    <row r="740" spans="1:7" ht="14.25">
      <c r="A740" s="303" t="s">
        <v>278</v>
      </c>
      <c r="B740" s="303"/>
      <c r="C740" s="303"/>
    </row>
    <row r="741" spans="1:7" ht="15" thickBot="1">
      <c r="A741" s="583"/>
      <c r="B741" s="583"/>
      <c r="C741" s="583"/>
    </row>
    <row r="742" spans="1:7" ht="24.75" thickBot="1">
      <c r="A742" s="640" t="s">
        <v>279</v>
      </c>
      <c r="B742" s="641"/>
      <c r="C742" s="641"/>
      <c r="D742" s="642"/>
      <c r="E742" s="643" t="s">
        <v>263</v>
      </c>
      <c r="F742" s="644" t="s">
        <v>264</v>
      </c>
      <c r="G742" s="645"/>
    </row>
    <row r="743" spans="1:7" ht="14.25" customHeight="1" thickBot="1">
      <c r="A743" s="646" t="s">
        <v>280</v>
      </c>
      <c r="B743" s="647"/>
      <c r="C743" s="647"/>
      <c r="D743" s="648"/>
      <c r="E743" s="649">
        <f>SUM(E744:E751)</f>
        <v>97896.31</v>
      </c>
      <c r="F743" s="649">
        <f>SUM(F744:F751)</f>
        <v>193979.29</v>
      </c>
      <c r="G743" s="650"/>
    </row>
    <row r="744" spans="1:7">
      <c r="A744" s="651" t="s">
        <v>281</v>
      </c>
      <c r="B744" s="652"/>
      <c r="C744" s="652"/>
      <c r="D744" s="653"/>
      <c r="E744" s="654">
        <v>97896.31</v>
      </c>
      <c r="F744" s="655">
        <v>193979.29</v>
      </c>
      <c r="G744" s="258"/>
    </row>
    <row r="745" spans="1:7">
      <c r="A745" s="656" t="s">
        <v>282</v>
      </c>
      <c r="B745" s="657"/>
      <c r="C745" s="657"/>
      <c r="D745" s="658"/>
      <c r="E745" s="659"/>
      <c r="F745" s="660"/>
      <c r="G745" s="258"/>
    </row>
    <row r="746" spans="1:7">
      <c r="A746" s="656" t="s">
        <v>283</v>
      </c>
      <c r="B746" s="657"/>
      <c r="C746" s="657"/>
      <c r="D746" s="658"/>
      <c r="E746" s="659"/>
      <c r="F746" s="660"/>
      <c r="G746" s="258"/>
    </row>
    <row r="747" spans="1:7">
      <c r="A747" s="661" t="s">
        <v>284</v>
      </c>
      <c r="B747" s="662"/>
      <c r="C747" s="662"/>
      <c r="D747" s="663"/>
      <c r="E747" s="659"/>
      <c r="F747" s="660"/>
      <c r="G747" s="258"/>
    </row>
    <row r="748" spans="1:7">
      <c r="A748" s="656" t="s">
        <v>285</v>
      </c>
      <c r="B748" s="657"/>
      <c r="C748" s="657"/>
      <c r="D748" s="658"/>
      <c r="E748" s="659"/>
      <c r="F748" s="660"/>
      <c r="G748" s="258"/>
    </row>
    <row r="749" spans="1:7">
      <c r="A749" s="664" t="s">
        <v>286</v>
      </c>
      <c r="B749" s="665"/>
      <c r="C749" s="665"/>
      <c r="D749" s="666"/>
      <c r="E749" s="659"/>
      <c r="F749" s="660"/>
      <c r="G749" s="258"/>
    </row>
    <row r="750" spans="1:7">
      <c r="A750" s="664" t="s">
        <v>287</v>
      </c>
      <c r="B750" s="665"/>
      <c r="C750" s="665"/>
      <c r="D750" s="666"/>
      <c r="E750" s="659"/>
      <c r="F750" s="660"/>
      <c r="G750" s="258"/>
    </row>
    <row r="751" spans="1:7" ht="14.25" thickBot="1">
      <c r="A751" s="667" t="s">
        <v>288</v>
      </c>
      <c r="B751" s="668"/>
      <c r="C751" s="668"/>
      <c r="D751" s="669"/>
      <c r="E751" s="670"/>
      <c r="F751" s="671"/>
      <c r="G751" s="258"/>
    </row>
    <row r="752" spans="1:7" ht="14.25" thickBot="1">
      <c r="A752" s="646" t="s">
        <v>289</v>
      </c>
      <c r="B752" s="647"/>
      <c r="C752" s="647"/>
      <c r="D752" s="648"/>
      <c r="E752" s="672">
        <v>-972.44</v>
      </c>
      <c r="F752" s="673">
        <v>6605.77</v>
      </c>
      <c r="G752" s="650"/>
    </row>
    <row r="753" spans="1:7" ht="14.25" thickBot="1">
      <c r="A753" s="674" t="s">
        <v>290</v>
      </c>
      <c r="B753" s="675"/>
      <c r="C753" s="675"/>
      <c r="D753" s="676"/>
      <c r="E753" s="677"/>
      <c r="F753" s="678"/>
      <c r="G753" s="650"/>
    </row>
    <row r="754" spans="1:7" ht="14.25" thickBot="1">
      <c r="A754" s="674" t="s">
        <v>291</v>
      </c>
      <c r="B754" s="675"/>
      <c r="C754" s="675"/>
      <c r="D754" s="676"/>
      <c r="E754" s="672"/>
      <c r="F754" s="673"/>
      <c r="G754" s="650"/>
    </row>
    <row r="755" spans="1:7" ht="14.25" thickBot="1">
      <c r="A755" s="674" t="s">
        <v>292</v>
      </c>
      <c r="B755" s="675"/>
      <c r="C755" s="675"/>
      <c r="D755" s="676"/>
      <c r="E755" s="672"/>
      <c r="F755" s="673"/>
      <c r="G755" s="650"/>
    </row>
    <row r="756" spans="1:7" ht="14.25" thickBot="1">
      <c r="A756" s="674" t="s">
        <v>293</v>
      </c>
      <c r="B756" s="675"/>
      <c r="C756" s="675"/>
      <c r="D756" s="676"/>
      <c r="E756" s="672">
        <f>E757+E765+E768+E771</f>
        <v>370</v>
      </c>
      <c r="F756" s="672">
        <f>F757+F765+F768+F771</f>
        <v>618</v>
      </c>
      <c r="G756" s="650"/>
    </row>
    <row r="757" spans="1:7">
      <c r="A757" s="651" t="s">
        <v>294</v>
      </c>
      <c r="B757" s="652"/>
      <c r="C757" s="652"/>
      <c r="D757" s="653"/>
      <c r="E757" s="679">
        <f>SUM(E758:E764)</f>
        <v>0</v>
      </c>
      <c r="F757" s="679">
        <f>SUM(F758:F764)</f>
        <v>0</v>
      </c>
      <c r="G757" s="258"/>
    </row>
    <row r="758" spans="1:7">
      <c r="A758" s="680" t="s">
        <v>295</v>
      </c>
      <c r="B758" s="681"/>
      <c r="C758" s="681"/>
      <c r="D758" s="682"/>
      <c r="E758" s="683"/>
      <c r="F758" s="684"/>
      <c r="G758" s="685"/>
    </row>
    <row r="759" spans="1:7">
      <c r="A759" s="680" t="s">
        <v>296</v>
      </c>
      <c r="B759" s="681"/>
      <c r="C759" s="681"/>
      <c r="D759" s="682"/>
      <c r="E759" s="683"/>
      <c r="F759" s="684"/>
      <c r="G759" s="685"/>
    </row>
    <row r="760" spans="1:7">
      <c r="A760" s="680" t="s">
        <v>297</v>
      </c>
      <c r="B760" s="681"/>
      <c r="C760" s="681"/>
      <c r="D760" s="682"/>
      <c r="E760" s="683"/>
      <c r="F760" s="684"/>
      <c r="G760" s="685"/>
    </row>
    <row r="761" spans="1:7">
      <c r="A761" s="680" t="s">
        <v>298</v>
      </c>
      <c r="B761" s="681"/>
      <c r="C761" s="681"/>
      <c r="D761" s="682"/>
      <c r="E761" s="683"/>
      <c r="F761" s="684"/>
      <c r="G761" s="685"/>
    </row>
    <row r="762" spans="1:7">
      <c r="A762" s="680" t="s">
        <v>299</v>
      </c>
      <c r="B762" s="681"/>
      <c r="C762" s="681"/>
      <c r="D762" s="682"/>
      <c r="E762" s="683"/>
      <c r="F762" s="684"/>
      <c r="G762" s="685"/>
    </row>
    <row r="763" spans="1:7">
      <c r="A763" s="680" t="s">
        <v>300</v>
      </c>
      <c r="B763" s="681"/>
      <c r="C763" s="681"/>
      <c r="D763" s="682"/>
      <c r="E763" s="683"/>
      <c r="F763" s="684"/>
      <c r="G763" s="685"/>
    </row>
    <row r="764" spans="1:7">
      <c r="A764" s="680" t="s">
        <v>301</v>
      </c>
      <c r="B764" s="681"/>
      <c r="C764" s="681"/>
      <c r="D764" s="682"/>
      <c r="E764" s="683"/>
      <c r="F764" s="684"/>
      <c r="G764" s="685"/>
    </row>
    <row r="765" spans="1:7">
      <c r="A765" s="664" t="s">
        <v>302</v>
      </c>
      <c r="B765" s="665"/>
      <c r="C765" s="665"/>
      <c r="D765" s="666"/>
      <c r="E765" s="686">
        <f>SUM(E766:E767)</f>
        <v>0</v>
      </c>
      <c r="F765" s="686">
        <f>SUM(F766:F767)</f>
        <v>0</v>
      </c>
      <c r="G765" s="258"/>
    </row>
    <row r="766" spans="1:7">
      <c r="A766" s="680" t="s">
        <v>303</v>
      </c>
      <c r="B766" s="681"/>
      <c r="C766" s="681"/>
      <c r="D766" s="682"/>
      <c r="E766" s="683"/>
      <c r="F766" s="684"/>
      <c r="G766" s="685"/>
    </row>
    <row r="767" spans="1:7">
      <c r="A767" s="680" t="s">
        <v>304</v>
      </c>
      <c r="B767" s="681"/>
      <c r="C767" s="681"/>
      <c r="D767" s="682"/>
      <c r="E767" s="683"/>
      <c r="F767" s="684"/>
      <c r="G767" s="685"/>
    </row>
    <row r="768" spans="1:7">
      <c r="A768" s="656" t="s">
        <v>305</v>
      </c>
      <c r="B768" s="657"/>
      <c r="C768" s="657"/>
      <c r="D768" s="658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306</v>
      </c>
      <c r="B769" s="681"/>
      <c r="C769" s="681"/>
      <c r="D769" s="682"/>
      <c r="E769" s="683"/>
      <c r="F769" s="684"/>
      <c r="G769" s="685"/>
    </row>
    <row r="770" spans="1:7">
      <c r="A770" s="680" t="s">
        <v>307</v>
      </c>
      <c r="B770" s="681"/>
      <c r="C770" s="681"/>
      <c r="D770" s="682"/>
      <c r="E770" s="683"/>
      <c r="F770" s="684"/>
      <c r="G770" s="685"/>
    </row>
    <row r="771" spans="1:7">
      <c r="A771" s="656" t="s">
        <v>308</v>
      </c>
      <c r="B771" s="657"/>
      <c r="C771" s="657"/>
      <c r="D771" s="658"/>
      <c r="E771" s="686">
        <f>SUM(E772:E785)</f>
        <v>370</v>
      </c>
      <c r="F771" s="686">
        <f>SUM(F772:F785)</f>
        <v>618</v>
      </c>
      <c r="G771" s="258"/>
    </row>
    <row r="772" spans="1:7">
      <c r="A772" s="680" t="s">
        <v>309</v>
      </c>
      <c r="B772" s="681"/>
      <c r="C772" s="681"/>
      <c r="D772" s="682"/>
      <c r="E772" s="659"/>
      <c r="F772" s="660"/>
      <c r="G772" s="258"/>
    </row>
    <row r="773" spans="1:7">
      <c r="A773" s="680" t="s">
        <v>310</v>
      </c>
      <c r="B773" s="681"/>
      <c r="C773" s="681"/>
      <c r="D773" s="682"/>
      <c r="E773" s="659"/>
      <c r="F773" s="660"/>
      <c r="G773" s="258"/>
    </row>
    <row r="774" spans="1:7">
      <c r="A774" s="680" t="s">
        <v>311</v>
      </c>
      <c r="B774" s="681"/>
      <c r="C774" s="681"/>
      <c r="D774" s="682"/>
      <c r="E774" s="659"/>
      <c r="F774" s="660"/>
      <c r="G774" s="258"/>
    </row>
    <row r="775" spans="1:7">
      <c r="A775" s="680" t="s">
        <v>312</v>
      </c>
      <c r="B775" s="681"/>
      <c r="C775" s="681"/>
      <c r="D775" s="682"/>
      <c r="E775" s="659"/>
      <c r="F775" s="660"/>
      <c r="G775" s="258"/>
    </row>
    <row r="776" spans="1:7">
      <c r="A776" s="680" t="s">
        <v>313</v>
      </c>
      <c r="B776" s="681"/>
      <c r="C776" s="681"/>
      <c r="D776" s="682"/>
      <c r="E776" s="659"/>
      <c r="F776" s="660"/>
      <c r="G776" s="258"/>
    </row>
    <row r="777" spans="1:7">
      <c r="A777" s="680" t="s">
        <v>314</v>
      </c>
      <c r="B777" s="681"/>
      <c r="C777" s="681"/>
      <c r="D777" s="682"/>
      <c r="E777" s="659"/>
      <c r="F777" s="660"/>
      <c r="G777" s="258"/>
    </row>
    <row r="778" spans="1:7">
      <c r="A778" s="680" t="s">
        <v>315</v>
      </c>
      <c r="B778" s="681"/>
      <c r="C778" s="681"/>
      <c r="D778" s="682"/>
      <c r="E778" s="659"/>
      <c r="F778" s="660"/>
      <c r="G778" s="258"/>
    </row>
    <row r="779" spans="1:7">
      <c r="A779" s="680" t="s">
        <v>316</v>
      </c>
      <c r="B779" s="681"/>
      <c r="C779" s="681"/>
      <c r="D779" s="682"/>
      <c r="E779" s="659"/>
      <c r="F779" s="660"/>
      <c r="G779" s="258"/>
    </row>
    <row r="780" spans="1:7">
      <c r="A780" s="680" t="s">
        <v>317</v>
      </c>
      <c r="B780" s="681"/>
      <c r="C780" s="681"/>
      <c r="D780" s="682"/>
      <c r="E780" s="659"/>
      <c r="F780" s="660"/>
      <c r="G780" s="258"/>
    </row>
    <row r="781" spans="1:7">
      <c r="A781" s="687" t="s">
        <v>318</v>
      </c>
      <c r="B781" s="688"/>
      <c r="C781" s="688"/>
      <c r="D781" s="689"/>
      <c r="E781" s="659"/>
      <c r="F781" s="660"/>
      <c r="G781" s="258"/>
    </row>
    <row r="782" spans="1:7">
      <c r="A782" s="687" t="s">
        <v>319</v>
      </c>
      <c r="B782" s="688"/>
      <c r="C782" s="688"/>
      <c r="D782" s="689"/>
      <c r="E782" s="659"/>
      <c r="F782" s="660"/>
      <c r="G782" s="258"/>
    </row>
    <row r="783" spans="1:7">
      <c r="A783" s="687" t="s">
        <v>320</v>
      </c>
      <c r="B783" s="688"/>
      <c r="C783" s="688"/>
      <c r="D783" s="689"/>
      <c r="E783" s="659"/>
      <c r="F783" s="660"/>
      <c r="G783" s="258"/>
    </row>
    <row r="784" spans="1:7">
      <c r="A784" s="690" t="s">
        <v>321</v>
      </c>
      <c r="B784" s="691"/>
      <c r="C784" s="691"/>
      <c r="D784" s="692"/>
      <c r="E784" s="659"/>
      <c r="F784" s="660"/>
      <c r="G784" s="258"/>
    </row>
    <row r="785" spans="1:7" ht="14.25" thickBot="1">
      <c r="A785" s="693" t="s">
        <v>301</v>
      </c>
      <c r="B785" s="694"/>
      <c r="C785" s="694"/>
      <c r="D785" s="695"/>
      <c r="E785" s="659">
        <v>370</v>
      </c>
      <c r="F785" s="660">
        <v>618</v>
      </c>
      <c r="G785" s="258"/>
    </row>
    <row r="786" spans="1:7" ht="14.25" thickBot="1">
      <c r="A786" s="696" t="s">
        <v>322</v>
      </c>
      <c r="B786" s="697"/>
      <c r="C786" s="697"/>
      <c r="D786" s="698"/>
      <c r="E786" s="699">
        <f>SUM(E743+E752+E753+E754+E755+E756)</f>
        <v>97293.87</v>
      </c>
      <c r="F786" s="699">
        <f>SUM(F743+F752+F753+F754+F755+F756)</f>
        <v>201203.06</v>
      </c>
      <c r="G786" s="650"/>
    </row>
    <row r="787" spans="1:7">
      <c r="A787" s="700"/>
      <c r="B787" s="700"/>
      <c r="C787" s="700"/>
      <c r="D787" s="700"/>
      <c r="E787" s="700"/>
      <c r="F787" s="700"/>
      <c r="G787" s="650"/>
    </row>
    <row r="788" spans="1:7">
      <c r="A788" s="12" t="s">
        <v>323</v>
      </c>
      <c r="B788" s="149"/>
      <c r="C788" s="149"/>
      <c r="D788" s="149"/>
    </row>
    <row r="789" spans="1:7" ht="15.75" thickBot="1">
      <c r="A789" s="583"/>
      <c r="B789" s="583"/>
      <c r="C789" s="339"/>
    </row>
    <row r="790" spans="1:7" ht="15.75">
      <c r="A790" s="701" t="s">
        <v>324</v>
      </c>
      <c r="B790" s="702"/>
      <c r="C790" s="703" t="s">
        <v>263</v>
      </c>
      <c r="D790" s="703" t="s">
        <v>264</v>
      </c>
    </row>
    <row r="791" spans="1:7" ht="15.75" thickBot="1">
      <c r="A791" s="704"/>
      <c r="B791" s="705"/>
      <c r="C791" s="706"/>
      <c r="D791" s="707"/>
    </row>
    <row r="792" spans="1:7">
      <c r="A792" s="708" t="s">
        <v>325</v>
      </c>
      <c r="B792" s="709"/>
      <c r="C792" s="382">
        <v>541247.43000000005</v>
      </c>
      <c r="D792" s="621">
        <v>571821.68999999994</v>
      </c>
    </row>
    <row r="793" spans="1:7">
      <c r="A793" s="446" t="s">
        <v>326</v>
      </c>
      <c r="B793" s="447"/>
      <c r="C793" s="235"/>
      <c r="D793" s="236"/>
    </row>
    <row r="794" spans="1:7">
      <c r="A794" s="446" t="s">
        <v>327</v>
      </c>
      <c r="B794" s="447"/>
      <c r="C794" s="235">
        <v>102723.33</v>
      </c>
      <c r="D794" s="236">
        <v>125617.99</v>
      </c>
    </row>
    <row r="795" spans="1:7" ht="29.45" customHeight="1">
      <c r="A795" s="449" t="s">
        <v>328</v>
      </c>
      <c r="B795" s="450"/>
      <c r="C795" s="235"/>
      <c r="D795" s="236"/>
    </row>
    <row r="796" spans="1:7" ht="42" customHeight="1">
      <c r="A796" s="449" t="s">
        <v>329</v>
      </c>
      <c r="B796" s="450"/>
      <c r="C796" s="235"/>
      <c r="D796" s="236"/>
    </row>
    <row r="797" spans="1:7" ht="29.45" customHeight="1">
      <c r="A797" s="449" t="s">
        <v>330</v>
      </c>
      <c r="B797" s="450"/>
      <c r="C797" s="235">
        <v>2791.25</v>
      </c>
      <c r="D797" s="236">
        <v>4530.01</v>
      </c>
    </row>
    <row r="798" spans="1:7">
      <c r="A798" s="449" t="s">
        <v>331</v>
      </c>
      <c r="B798" s="450"/>
      <c r="C798" s="235"/>
      <c r="D798" s="236"/>
    </row>
    <row r="799" spans="1:7" ht="21.75" customHeight="1">
      <c r="A799" s="574" t="s">
        <v>332</v>
      </c>
      <c r="B799" s="575"/>
      <c r="C799" s="235"/>
      <c r="D799" s="236"/>
    </row>
    <row r="800" spans="1:7" ht="33" customHeight="1">
      <c r="A800" s="449" t="s">
        <v>333</v>
      </c>
      <c r="B800" s="450"/>
      <c r="C800" s="710"/>
      <c r="D800" s="236"/>
    </row>
    <row r="801" spans="1:4" ht="14.25" thickBot="1">
      <c r="A801" s="451" t="s">
        <v>17</v>
      </c>
      <c r="B801" s="452"/>
      <c r="C801" s="241">
        <v>0</v>
      </c>
      <c r="D801" s="242"/>
    </row>
    <row r="802" spans="1:4" ht="16.5" thickBot="1">
      <c r="A802" s="711" t="s">
        <v>83</v>
      </c>
      <c r="B802" s="712"/>
      <c r="C802" s="713">
        <f>SUM(C792:C801)</f>
        <v>646762.01</v>
      </c>
      <c r="D802" s="713">
        <f>SUM(D792:D801)</f>
        <v>701969.69</v>
      </c>
    </row>
    <row r="832" spans="1:3" ht="14.25">
      <c r="A832" s="303" t="s">
        <v>334</v>
      </c>
      <c r="B832" s="303"/>
      <c r="C832" s="303"/>
    </row>
    <row r="833" spans="1:6" ht="15" thickBot="1">
      <c r="A833" s="583"/>
      <c r="B833" s="583"/>
      <c r="C833" s="583"/>
    </row>
    <row r="834" spans="1:6" ht="26.25" thickBot="1">
      <c r="A834" s="714" t="s">
        <v>335</v>
      </c>
      <c r="B834" s="715"/>
      <c r="C834" s="715"/>
      <c r="D834" s="716"/>
      <c r="E834" s="614" t="s">
        <v>263</v>
      </c>
      <c r="F834" s="341" t="s">
        <v>264</v>
      </c>
    </row>
    <row r="835" spans="1:6" ht="14.25" thickBot="1">
      <c r="A835" s="423" t="s">
        <v>336</v>
      </c>
      <c r="B835" s="717"/>
      <c r="C835" s="717"/>
      <c r="D835" s="718"/>
      <c r="E835" s="719">
        <f>E836+E837+E838</f>
        <v>0</v>
      </c>
      <c r="F835" s="719">
        <f>F836+F837+F838</f>
        <v>0</v>
      </c>
    </row>
    <row r="836" spans="1:6">
      <c r="A836" s="720" t="s">
        <v>337</v>
      </c>
      <c r="B836" s="721"/>
      <c r="C836" s="721"/>
      <c r="D836" s="722"/>
      <c r="E836" s="723"/>
      <c r="F836" s="724"/>
    </row>
    <row r="837" spans="1:6">
      <c r="A837" s="725" t="s">
        <v>338</v>
      </c>
      <c r="B837" s="726"/>
      <c r="C837" s="726"/>
      <c r="D837" s="727"/>
      <c r="E837" s="728"/>
      <c r="F837" s="729"/>
    </row>
    <row r="838" spans="1:6" ht="14.25" thickBot="1">
      <c r="A838" s="730" t="s">
        <v>339</v>
      </c>
      <c r="B838" s="731"/>
      <c r="C838" s="731"/>
      <c r="D838" s="732"/>
      <c r="E838" s="733"/>
      <c r="F838" s="734"/>
    </row>
    <row r="839" spans="1:6" ht="14.25" thickBot="1">
      <c r="A839" s="735" t="s">
        <v>340</v>
      </c>
      <c r="B839" s="736"/>
      <c r="C839" s="736"/>
      <c r="D839" s="737"/>
      <c r="E839" s="738"/>
      <c r="F839" s="739"/>
    </row>
    <row r="840" spans="1:6" ht="14.25" thickBot="1">
      <c r="A840" s="740" t="s">
        <v>341</v>
      </c>
      <c r="B840" s="741"/>
      <c r="C840" s="741"/>
      <c r="D840" s="742"/>
      <c r="E840" s="719">
        <f>SUM(E841:E850)</f>
        <v>1531.42</v>
      </c>
      <c r="F840" s="719">
        <f>SUM(F841:F850)</f>
        <v>1698.19</v>
      </c>
    </row>
    <row r="841" spans="1:6">
      <c r="A841" s="743" t="s">
        <v>342</v>
      </c>
      <c r="B841" s="744"/>
      <c r="C841" s="744"/>
      <c r="D841" s="745"/>
      <c r="E841" s="723"/>
      <c r="F841" s="723"/>
    </row>
    <row r="842" spans="1:6">
      <c r="A842" s="746" t="s">
        <v>343</v>
      </c>
      <c r="B842" s="747"/>
      <c r="C842" s="747"/>
      <c r="D842" s="748"/>
      <c r="E842" s="728"/>
      <c r="F842" s="728"/>
    </row>
    <row r="843" spans="1:6">
      <c r="A843" s="746" t="s">
        <v>344</v>
      </c>
      <c r="B843" s="747"/>
      <c r="C843" s="747"/>
      <c r="D843" s="748"/>
      <c r="E843" s="728"/>
      <c r="F843" s="728"/>
    </row>
    <row r="844" spans="1:6">
      <c r="A844" s="746" t="s">
        <v>345</v>
      </c>
      <c r="B844" s="747"/>
      <c r="C844" s="747"/>
      <c r="D844" s="748"/>
      <c r="E844" s="728"/>
      <c r="F844" s="729"/>
    </row>
    <row r="845" spans="1:6">
      <c r="A845" s="746" t="s">
        <v>346</v>
      </c>
      <c r="B845" s="747"/>
      <c r="C845" s="747"/>
      <c r="D845" s="748"/>
      <c r="E845" s="728"/>
      <c r="F845" s="729"/>
    </row>
    <row r="846" spans="1:6">
      <c r="A846" s="746" t="s">
        <v>347</v>
      </c>
      <c r="B846" s="747"/>
      <c r="C846" s="747"/>
      <c r="D846" s="748"/>
      <c r="E846" s="749"/>
      <c r="F846" s="750"/>
    </row>
    <row r="847" spans="1:6">
      <c r="A847" s="746" t="s">
        <v>348</v>
      </c>
      <c r="B847" s="747"/>
      <c r="C847" s="747"/>
      <c r="D847" s="748"/>
      <c r="E847" s="749"/>
      <c r="F847" s="750"/>
    </row>
    <row r="848" spans="1:6" ht="25.9" customHeight="1">
      <c r="A848" s="725" t="s">
        <v>349</v>
      </c>
      <c r="B848" s="726"/>
      <c r="C848" s="726"/>
      <c r="D848" s="727"/>
      <c r="E848" s="728"/>
      <c r="F848" s="729"/>
    </row>
    <row r="849" spans="1:6" ht="54.6" customHeight="1">
      <c r="A849" s="725" t="s">
        <v>350</v>
      </c>
      <c r="B849" s="726"/>
      <c r="C849" s="726"/>
      <c r="D849" s="727"/>
      <c r="E849" s="749"/>
      <c r="F849" s="750"/>
    </row>
    <row r="850" spans="1:6" ht="53.45" customHeight="1" thickBot="1">
      <c r="A850" s="730" t="s">
        <v>351</v>
      </c>
      <c r="B850" s="731"/>
      <c r="C850" s="731"/>
      <c r="D850" s="732"/>
      <c r="E850" s="749">
        <v>1531.42</v>
      </c>
      <c r="F850" s="750">
        <v>1698.19</v>
      </c>
    </row>
    <row r="851" spans="1:6" ht="14.25" thickBot="1">
      <c r="A851" s="751" t="s">
        <v>83</v>
      </c>
      <c r="B851" s="752"/>
      <c r="C851" s="752"/>
      <c r="D851" s="753"/>
      <c r="E851" s="417">
        <f>SUM(E835+E839+E840)</f>
        <v>1531.42</v>
      </c>
      <c r="F851" s="417">
        <f>SUM(F835+F839+F840)</f>
        <v>1698.19</v>
      </c>
    </row>
    <row r="875" spans="1:6">
      <c r="A875" s="12" t="s">
        <v>352</v>
      </c>
      <c r="B875" s="149"/>
      <c r="C875" s="149"/>
      <c r="D875" s="149"/>
    </row>
    <row r="876" spans="1:6" ht="15.75" thickBot="1">
      <c r="A876" s="583"/>
      <c r="B876" s="583"/>
      <c r="C876" s="339"/>
      <c r="D876" s="339"/>
    </row>
    <row r="877" spans="1:6" ht="26.25" thickBot="1">
      <c r="A877" s="263" t="s">
        <v>353</v>
      </c>
      <c r="B877" s="264"/>
      <c r="C877" s="264"/>
      <c r="D877" s="265"/>
      <c r="E877" s="614" t="s">
        <v>263</v>
      </c>
      <c r="F877" s="341" t="s">
        <v>264</v>
      </c>
    </row>
    <row r="878" spans="1:6" ht="41.25" customHeight="1" thickBot="1">
      <c r="A878" s="754" t="s">
        <v>354</v>
      </c>
      <c r="B878" s="755"/>
      <c r="C878" s="755"/>
      <c r="D878" s="756"/>
      <c r="E878" s="757"/>
      <c r="F878" s="757"/>
    </row>
    <row r="879" spans="1:6" ht="14.25" thickBot="1">
      <c r="A879" s="423" t="s">
        <v>355</v>
      </c>
      <c r="B879" s="717"/>
      <c r="C879" s="717"/>
      <c r="D879" s="718"/>
      <c r="E879" s="616">
        <f>SUM(E880+E881+E885)</f>
        <v>162.16999999999999</v>
      </c>
      <c r="F879" s="616">
        <f>SUM(F880+F881+F885)</f>
        <v>1669.32</v>
      </c>
    </row>
    <row r="880" spans="1:6">
      <c r="A880" s="758" t="s">
        <v>356</v>
      </c>
      <c r="B880" s="759"/>
      <c r="C880" s="759"/>
      <c r="D880" s="760"/>
      <c r="E880" s="250"/>
      <c r="F880" s="250"/>
    </row>
    <row r="881" spans="1:6">
      <c r="A881" s="318" t="s">
        <v>357</v>
      </c>
      <c r="B881" s="761"/>
      <c r="C881" s="761"/>
      <c r="D881" s="762"/>
      <c r="E881" s="292">
        <f>SUM(E883:E884)</f>
        <v>0</v>
      </c>
      <c r="F881" s="292">
        <f>SUM(F883:F884)</f>
        <v>120</v>
      </c>
    </row>
    <row r="882" spans="1:6" ht="29.45" customHeight="1">
      <c r="A882" s="329" t="s">
        <v>358</v>
      </c>
      <c r="B882" s="763"/>
      <c r="C882" s="763"/>
      <c r="D882" s="468"/>
      <c r="E882" s="235"/>
      <c r="F882" s="235"/>
    </row>
    <row r="883" spans="1:6">
      <c r="A883" s="329" t="s">
        <v>359</v>
      </c>
      <c r="B883" s="763"/>
      <c r="C883" s="763"/>
      <c r="D883" s="468"/>
      <c r="E883" s="235"/>
      <c r="F883" s="235"/>
    </row>
    <row r="884" spans="1:6">
      <c r="A884" s="329" t="s">
        <v>360</v>
      </c>
      <c r="B884" s="763"/>
      <c r="C884" s="763"/>
      <c r="D884" s="468"/>
      <c r="E884" s="235"/>
      <c r="F884" s="235">
        <v>120</v>
      </c>
    </row>
    <row r="885" spans="1:6">
      <c r="A885" s="469" t="s">
        <v>361</v>
      </c>
      <c r="B885" s="764"/>
      <c r="C885" s="764"/>
      <c r="D885" s="470"/>
      <c r="E885" s="292">
        <f>SUM(E886:E890)</f>
        <v>162.16999999999999</v>
      </c>
      <c r="F885" s="292">
        <f>SUM(F886:F890)</f>
        <v>1549.32</v>
      </c>
    </row>
    <row r="886" spans="1:6">
      <c r="A886" s="329" t="s">
        <v>362</v>
      </c>
      <c r="B886" s="763"/>
      <c r="C886" s="763"/>
      <c r="D886" s="468"/>
      <c r="E886" s="235"/>
      <c r="F886" s="235"/>
    </row>
    <row r="887" spans="1:6">
      <c r="A887" s="329" t="s">
        <v>363</v>
      </c>
      <c r="B887" s="763"/>
      <c r="C887" s="763"/>
      <c r="D887" s="468"/>
      <c r="E887" s="235"/>
      <c r="F887" s="235"/>
    </row>
    <row r="888" spans="1:6">
      <c r="A888" s="329" t="s">
        <v>364</v>
      </c>
      <c r="B888" s="763"/>
      <c r="C888" s="763"/>
      <c r="D888" s="468"/>
      <c r="E888" s="235"/>
      <c r="F888" s="235"/>
    </row>
    <row r="889" spans="1:6">
      <c r="A889" s="329" t="s">
        <v>365</v>
      </c>
      <c r="B889" s="763"/>
      <c r="C889" s="763"/>
      <c r="D889" s="468"/>
      <c r="E889" s="235"/>
      <c r="F889" s="235"/>
    </row>
    <row r="890" spans="1:6" ht="65.45" customHeight="1" thickBot="1">
      <c r="A890" s="765" t="s">
        <v>366</v>
      </c>
      <c r="B890" s="766"/>
      <c r="C890" s="766"/>
      <c r="D890" s="767"/>
      <c r="E890" s="768">
        <v>162.16999999999999</v>
      </c>
      <c r="F890" s="768">
        <v>1549.32</v>
      </c>
    </row>
    <row r="891" spans="1:6" ht="14.25" thickBot="1">
      <c r="A891" s="769" t="s">
        <v>367</v>
      </c>
      <c r="B891" s="770"/>
      <c r="C891" s="770"/>
      <c r="D891" s="771"/>
      <c r="E891" s="772">
        <f>SUM(E878+E879)</f>
        <v>162.16999999999999</v>
      </c>
      <c r="F891" s="772">
        <f>SUM(F878+F879)</f>
        <v>1669.32</v>
      </c>
    </row>
    <row r="918" spans="1:6" ht="14.25">
      <c r="A918" s="61" t="s">
        <v>368</v>
      </c>
      <c r="B918" s="2"/>
      <c r="C918" s="2"/>
    </row>
    <row r="919" spans="1:6" ht="14.25" thickBot="1">
      <c r="A919" s="2"/>
      <c r="B919" s="2"/>
      <c r="C919" s="2"/>
    </row>
    <row r="920" spans="1:6" ht="32.25" thickBot="1">
      <c r="A920" s="773"/>
      <c r="B920" s="774"/>
      <c r="C920" s="774"/>
      <c r="D920" s="775"/>
      <c r="E920" s="776" t="s">
        <v>263</v>
      </c>
      <c r="F920" s="777" t="s">
        <v>264</v>
      </c>
    </row>
    <row r="921" spans="1:6" ht="14.25" thickBot="1">
      <c r="A921" s="778" t="s">
        <v>369</v>
      </c>
      <c r="B921" s="779"/>
      <c r="C921" s="779"/>
      <c r="D921" s="780"/>
      <c r="E921" s="757"/>
      <c r="F921" s="757"/>
    </row>
    <row r="922" spans="1:6" ht="14.25" thickBot="1">
      <c r="A922" s="781" t="s">
        <v>370</v>
      </c>
      <c r="B922" s="782"/>
      <c r="C922" s="782"/>
      <c r="D922" s="783"/>
      <c r="E922" s="616">
        <f>SUM(E923:E924)</f>
        <v>109.1</v>
      </c>
      <c r="F922" s="616">
        <f>SUM(F923:F924)</f>
        <v>534.91999999999996</v>
      </c>
    </row>
    <row r="923" spans="1:6" ht="22.5" customHeight="1">
      <c r="A923" s="784" t="s">
        <v>371</v>
      </c>
      <c r="B923" s="785"/>
      <c r="C923" s="785"/>
      <c r="D923" s="786"/>
      <c r="E923" s="382">
        <v>96.53</v>
      </c>
      <c r="F923" s="382">
        <v>534.91999999999996</v>
      </c>
    </row>
    <row r="924" spans="1:6" ht="15.75" customHeight="1" thickBot="1">
      <c r="A924" s="787" t="s">
        <v>372</v>
      </c>
      <c r="B924" s="788"/>
      <c r="C924" s="788"/>
      <c r="D924" s="789"/>
      <c r="E924" s="241">
        <v>12.57</v>
      </c>
      <c r="F924" s="241"/>
    </row>
    <row r="925" spans="1:6">
      <c r="A925" s="790" t="s">
        <v>373</v>
      </c>
      <c r="B925" s="791"/>
      <c r="C925" s="791"/>
      <c r="D925" s="792"/>
      <c r="E925" s="793">
        <f>SUM(E926:E932)</f>
        <v>0</v>
      </c>
      <c r="F925" s="793">
        <f>SUM(F926:F932)</f>
        <v>9.09</v>
      </c>
    </row>
    <row r="926" spans="1:6">
      <c r="A926" s="794" t="s">
        <v>374</v>
      </c>
      <c r="B926" s="795"/>
      <c r="C926" s="795"/>
      <c r="D926" s="796"/>
      <c r="E926" s="228"/>
      <c r="F926" s="228"/>
    </row>
    <row r="927" spans="1:6">
      <c r="A927" s="794" t="s">
        <v>375</v>
      </c>
      <c r="B927" s="795"/>
      <c r="C927" s="795"/>
      <c r="D927" s="796"/>
      <c r="E927" s="235"/>
      <c r="F927" s="235"/>
    </row>
    <row r="928" spans="1:6">
      <c r="A928" s="797" t="s">
        <v>376</v>
      </c>
      <c r="B928" s="798"/>
      <c r="C928" s="798"/>
      <c r="D928" s="799"/>
      <c r="E928" s="382"/>
      <c r="F928" s="382">
        <v>9.09</v>
      </c>
    </row>
    <row r="929" spans="1:6">
      <c r="A929" s="800" t="s">
        <v>377</v>
      </c>
      <c r="B929" s="801"/>
      <c r="C929" s="801"/>
      <c r="D929" s="802"/>
      <c r="E929" s="235"/>
      <c r="F929" s="235"/>
    </row>
    <row r="930" spans="1:6">
      <c r="A930" s="800" t="s">
        <v>378</v>
      </c>
      <c r="B930" s="801"/>
      <c r="C930" s="801"/>
      <c r="D930" s="802"/>
      <c r="E930" s="241"/>
      <c r="F930" s="241"/>
    </row>
    <row r="931" spans="1:6">
      <c r="A931" s="800" t="s">
        <v>379</v>
      </c>
      <c r="B931" s="801"/>
      <c r="C931" s="801"/>
      <c r="D931" s="802"/>
      <c r="E931" s="241"/>
      <c r="F931" s="241"/>
    </row>
    <row r="932" spans="1:6" ht="14.25" thickBot="1">
      <c r="A932" s="803" t="s">
        <v>135</v>
      </c>
      <c r="B932" s="804"/>
      <c r="C932" s="804"/>
      <c r="D932" s="805"/>
      <c r="E932" s="241"/>
      <c r="F932" s="241"/>
    </row>
    <row r="933" spans="1:6" ht="16.5" thickBot="1">
      <c r="A933" s="711" t="s">
        <v>83</v>
      </c>
      <c r="B933" s="806"/>
      <c r="C933" s="806"/>
      <c r="D933" s="712"/>
      <c r="E933" s="807">
        <f>SUM(E921+E922+E925)</f>
        <v>109.1</v>
      </c>
      <c r="F933" s="807">
        <f>SUM(F921+F922+F925)</f>
        <v>544.01</v>
      </c>
    </row>
    <row r="934" spans="1:6" ht="15.75">
      <c r="A934" s="808"/>
      <c r="B934" s="808"/>
      <c r="C934" s="808"/>
      <c r="D934" s="808"/>
      <c r="E934" s="809"/>
      <c r="F934" s="809"/>
    </row>
    <row r="936" spans="1:6" ht="14.25">
      <c r="A936" s="303" t="s">
        <v>380</v>
      </c>
      <c r="B936" s="303"/>
      <c r="C936" s="303"/>
    </row>
    <row r="937" spans="1:6" ht="14.25" thickBot="1">
      <c r="A937" s="212"/>
      <c r="B937" s="258"/>
      <c r="C937" s="258"/>
    </row>
    <row r="938" spans="1:6" ht="26.25" thickBot="1">
      <c r="A938" s="263"/>
      <c r="B938" s="264"/>
      <c r="C938" s="264"/>
      <c r="D938" s="265"/>
      <c r="E938" s="614" t="s">
        <v>263</v>
      </c>
      <c r="F938" s="341" t="s">
        <v>264</v>
      </c>
    </row>
    <row r="939" spans="1:6" ht="14.25" thickBot="1">
      <c r="A939" s="423" t="s">
        <v>370</v>
      </c>
      <c r="B939" s="717"/>
      <c r="C939" s="717"/>
      <c r="D939" s="718"/>
      <c r="E939" s="616">
        <f>E940+E941</f>
        <v>0</v>
      </c>
      <c r="F939" s="616">
        <f>F940+F941</f>
        <v>0</v>
      </c>
    </row>
    <row r="940" spans="1:6">
      <c r="A940" s="743" t="s">
        <v>381</v>
      </c>
      <c r="B940" s="744"/>
      <c r="C940" s="744"/>
      <c r="D940" s="745"/>
      <c r="E940" s="279"/>
      <c r="F940" s="810"/>
    </row>
    <row r="941" spans="1:6" ht="14.25" thickBot="1">
      <c r="A941" s="811" t="s">
        <v>382</v>
      </c>
      <c r="B941" s="812"/>
      <c r="C941" s="812"/>
      <c r="D941" s="813"/>
      <c r="E941" s="768"/>
      <c r="F941" s="628"/>
    </row>
    <row r="942" spans="1:6" ht="14.25" thickBot="1">
      <c r="A942" s="423" t="s">
        <v>383</v>
      </c>
      <c r="B942" s="717"/>
      <c r="C942" s="717"/>
      <c r="D942" s="718"/>
      <c r="E942" s="616">
        <f>SUM(E943:E948)</f>
        <v>59.08</v>
      </c>
      <c r="F942" s="616">
        <f>SUM(F943:F948)</f>
        <v>48.53</v>
      </c>
    </row>
    <row r="943" spans="1:6">
      <c r="A943" s="746" t="s">
        <v>384</v>
      </c>
      <c r="B943" s="747"/>
      <c r="C943" s="747"/>
      <c r="D943" s="748"/>
      <c r="E943" s="235"/>
      <c r="F943" s="235"/>
    </row>
    <row r="944" spans="1:6">
      <c r="A944" s="725" t="s">
        <v>385</v>
      </c>
      <c r="B944" s="726"/>
      <c r="C944" s="726"/>
      <c r="D944" s="727"/>
      <c r="E944" s="235"/>
      <c r="F944" s="235"/>
    </row>
    <row r="945" spans="1:6">
      <c r="A945" s="725" t="s">
        <v>386</v>
      </c>
      <c r="B945" s="726"/>
      <c r="C945" s="726"/>
      <c r="D945" s="727"/>
      <c r="E945" s="241">
        <v>59.08</v>
      </c>
      <c r="F945" s="241">
        <v>48.53</v>
      </c>
    </row>
    <row r="946" spans="1:6">
      <c r="A946" s="725" t="s">
        <v>387</v>
      </c>
      <c r="B946" s="726"/>
      <c r="C946" s="726"/>
      <c r="D946" s="727"/>
      <c r="E946" s="241"/>
      <c r="F946" s="241"/>
    </row>
    <row r="947" spans="1:6">
      <c r="A947" s="725" t="s">
        <v>388</v>
      </c>
      <c r="B947" s="726"/>
      <c r="C947" s="726"/>
      <c r="D947" s="727"/>
      <c r="E947" s="241"/>
      <c r="F947" s="241"/>
    </row>
    <row r="948" spans="1:6" ht="14.25" thickBot="1">
      <c r="A948" s="814" t="s">
        <v>135</v>
      </c>
      <c r="B948" s="815"/>
      <c r="C948" s="815"/>
      <c r="D948" s="816"/>
      <c r="E948" s="241"/>
      <c r="F948" s="241"/>
    </row>
    <row r="949" spans="1:6" ht="14.25" thickBot="1">
      <c r="A949" s="437"/>
      <c r="B949" s="817"/>
      <c r="C949" s="817"/>
      <c r="D949" s="438"/>
      <c r="E949" s="417">
        <f>SUM(E939+E942)</f>
        <v>59.08</v>
      </c>
      <c r="F949" s="417">
        <f>SUM(F939+F942)</f>
        <v>48.53</v>
      </c>
    </row>
    <row r="965" spans="1:6" ht="15.75">
      <c r="A965" s="818" t="s">
        <v>389</v>
      </c>
      <c r="B965" s="818"/>
      <c r="C965" s="818"/>
      <c r="D965" s="818"/>
      <c r="E965" s="818"/>
      <c r="F965" s="818"/>
    </row>
    <row r="966" spans="1:6" ht="14.25" thickBot="1">
      <c r="A966" s="819"/>
      <c r="B966" s="258"/>
      <c r="C966" s="258"/>
      <c r="D966" s="258"/>
      <c r="E966" s="258"/>
      <c r="F966" s="258"/>
    </row>
    <row r="967" spans="1:6" ht="14.25" thickBot="1">
      <c r="A967" s="820" t="s">
        <v>390</v>
      </c>
      <c r="B967" s="821"/>
      <c r="C967" s="822" t="s">
        <v>391</v>
      </c>
      <c r="D967" s="823"/>
      <c r="E967" s="823"/>
      <c r="F967" s="824"/>
    </row>
    <row r="968" spans="1:6" ht="14.25" thickBot="1">
      <c r="A968" s="825"/>
      <c r="B968" s="826"/>
      <c r="C968" s="827" t="s">
        <v>392</v>
      </c>
      <c r="D968" s="828" t="s">
        <v>393</v>
      </c>
      <c r="E968" s="829" t="s">
        <v>265</v>
      </c>
      <c r="F968" s="828" t="s">
        <v>269</v>
      </c>
    </row>
    <row r="969" spans="1:6">
      <c r="A969" s="830" t="s">
        <v>394</v>
      </c>
      <c r="B969" s="344"/>
      <c r="C969" s="831">
        <f>SUM(C970:C972)</f>
        <v>0</v>
      </c>
      <c r="D969" s="831">
        <f>SUM(D970:D972)</f>
        <v>906.16</v>
      </c>
      <c r="E969" s="831">
        <f>SUM(E970:E972)</f>
        <v>0</v>
      </c>
      <c r="F969" s="294">
        <f>SUM(F970:F972)</f>
        <v>10420.870000000001</v>
      </c>
    </row>
    <row r="970" spans="1:6">
      <c r="A970" s="832" t="s">
        <v>395</v>
      </c>
      <c r="B970" s="348"/>
      <c r="C970" s="293"/>
      <c r="D970" s="235">
        <v>906.16</v>
      </c>
      <c r="E970" s="234"/>
      <c r="F970" s="235">
        <v>10420.870000000001</v>
      </c>
    </row>
    <row r="971" spans="1:6">
      <c r="A971" s="832" t="s">
        <v>396</v>
      </c>
      <c r="B971" s="348"/>
      <c r="C971" s="293"/>
      <c r="D971" s="235"/>
      <c r="E971" s="234"/>
      <c r="F971" s="235"/>
    </row>
    <row r="972" spans="1:6">
      <c r="A972" s="832" t="s">
        <v>396</v>
      </c>
      <c r="B972" s="348"/>
      <c r="C972" s="293"/>
      <c r="D972" s="235"/>
      <c r="E972" s="234"/>
      <c r="F972" s="235"/>
    </row>
    <row r="973" spans="1:6">
      <c r="A973" s="833" t="s">
        <v>397</v>
      </c>
      <c r="B973" s="450"/>
      <c r="C973" s="293"/>
      <c r="D973" s="235"/>
      <c r="E973" s="234"/>
      <c r="F973" s="235"/>
    </row>
    <row r="974" spans="1:6" ht="14.25" thickBot="1">
      <c r="A974" s="834" t="s">
        <v>398</v>
      </c>
      <c r="B974" s="366"/>
      <c r="C974" s="835"/>
      <c r="D974" s="241"/>
      <c r="E974" s="240"/>
      <c r="F974" s="241"/>
    </row>
    <row r="975" spans="1:6" ht="14.25" thickBot="1">
      <c r="A975" s="836" t="s">
        <v>136</v>
      </c>
      <c r="B975" s="837"/>
      <c r="C975" s="838">
        <f>C969+C973+C974</f>
        <v>0</v>
      </c>
      <c r="D975" s="838">
        <f>D969+D973+D974</f>
        <v>906.16</v>
      </c>
      <c r="E975" s="838">
        <f>E969+E973+E974</f>
        <v>0</v>
      </c>
      <c r="F975" s="839">
        <f>F969+F973+F974</f>
        <v>10420.870000000001</v>
      </c>
    </row>
    <row r="978" spans="1:6" ht="30" customHeight="1">
      <c r="A978" s="210" t="s">
        <v>399</v>
      </c>
      <c r="B978" s="210"/>
      <c r="C978" s="210"/>
      <c r="D978" s="210"/>
      <c r="E978" s="840"/>
      <c r="F978" s="840"/>
    </row>
    <row r="980" spans="1:6" ht="15">
      <c r="A980" s="303" t="s">
        <v>400</v>
      </c>
      <c r="B980" s="303"/>
      <c r="C980" s="303"/>
      <c r="D980" s="303"/>
    </row>
    <row r="981" spans="1:6" ht="14.25" thickBot="1">
      <c r="A981" s="212"/>
      <c r="B981" s="258"/>
      <c r="C981" s="258"/>
      <c r="D981" s="258"/>
    </row>
    <row r="982" spans="1:6" ht="51.75" thickBot="1">
      <c r="A982" s="359" t="s">
        <v>32</v>
      </c>
      <c r="B982" s="360"/>
      <c r="C982" s="308" t="s">
        <v>401</v>
      </c>
      <c r="D982" s="308" t="s">
        <v>402</v>
      </c>
    </row>
    <row r="983" spans="1:6" ht="14.25" thickBot="1">
      <c r="A983" s="483" t="s">
        <v>403</v>
      </c>
      <c r="B983" s="841"/>
      <c r="C983" s="842">
        <v>78</v>
      </c>
      <c r="D983" s="843">
        <v>77</v>
      </c>
    </row>
    <row r="986" spans="1:6" ht="24" customHeight="1">
      <c r="A986" s="303" t="s">
        <v>404</v>
      </c>
      <c r="B986" s="303"/>
      <c r="C986" s="303"/>
      <c r="D986" s="303"/>
      <c r="E986" s="303"/>
      <c r="F986" s="303"/>
    </row>
    <row r="987" spans="1:6" ht="16.5" thickBot="1">
      <c r="A987" s="258"/>
      <c r="B987" s="433"/>
      <c r="C987" s="433"/>
      <c r="D987" s="258"/>
      <c r="E987" s="258"/>
    </row>
    <row r="988" spans="1:6" ht="51.75" thickBot="1">
      <c r="A988" s="827" t="s">
        <v>405</v>
      </c>
      <c r="B988" s="828" t="s">
        <v>406</v>
      </c>
      <c r="C988" s="828" t="s">
        <v>151</v>
      </c>
      <c r="D988" s="218" t="s">
        <v>407</v>
      </c>
      <c r="E988" s="217" t="s">
        <v>408</v>
      </c>
    </row>
    <row r="989" spans="1:6">
      <c r="A989" s="844" t="s">
        <v>80</v>
      </c>
      <c r="B989" s="250" t="s">
        <v>409</v>
      </c>
      <c r="C989" s="250"/>
      <c r="D989" s="250" t="s">
        <v>409</v>
      </c>
      <c r="E989" s="250" t="s">
        <v>409</v>
      </c>
    </row>
    <row r="990" spans="1:6">
      <c r="A990" s="845" t="s">
        <v>81</v>
      </c>
      <c r="B990" s="235"/>
      <c r="C990" s="235"/>
      <c r="D990" s="234"/>
      <c r="E990" s="235"/>
    </row>
    <row r="991" spans="1:6">
      <c r="A991" s="845" t="s">
        <v>410</v>
      </c>
      <c r="B991" s="235"/>
      <c r="C991" s="235"/>
      <c r="D991" s="234"/>
      <c r="E991" s="235"/>
    </row>
    <row r="992" spans="1:6">
      <c r="A992" s="845" t="s">
        <v>411</v>
      </c>
      <c r="B992" s="235"/>
      <c r="C992" s="235"/>
      <c r="D992" s="234"/>
      <c r="E992" s="235"/>
    </row>
    <row r="993" spans="1:5">
      <c r="A993" s="845" t="s">
        <v>412</v>
      </c>
      <c r="B993" s="235"/>
      <c r="C993" s="235"/>
      <c r="D993" s="234"/>
      <c r="E993" s="235"/>
    </row>
    <row r="994" spans="1:5">
      <c r="A994" s="845" t="s">
        <v>413</v>
      </c>
      <c r="B994" s="235"/>
      <c r="C994" s="235"/>
      <c r="D994" s="234"/>
      <c r="E994" s="235"/>
    </row>
    <row r="995" spans="1:5">
      <c r="A995" s="845" t="s">
        <v>414</v>
      </c>
      <c r="B995" s="235"/>
      <c r="C995" s="235"/>
      <c r="D995" s="234"/>
      <c r="E995" s="235"/>
    </row>
    <row r="996" spans="1:5" ht="14.25" thickBot="1">
      <c r="A996" s="846" t="s">
        <v>415</v>
      </c>
      <c r="B996" s="768"/>
      <c r="C996" s="768"/>
      <c r="D996" s="847"/>
      <c r="E996" s="768"/>
    </row>
    <row r="1007" spans="1:5" ht="14.25">
      <c r="A1007" s="583" t="s">
        <v>416</v>
      </c>
      <c r="B1007" s="848"/>
      <c r="C1007" s="848"/>
      <c r="D1007" s="848"/>
      <c r="E1007" s="848"/>
    </row>
    <row r="1008" spans="1:5" ht="16.5" thickBot="1">
      <c r="A1008" s="258"/>
      <c r="B1008" s="433"/>
      <c r="C1008" s="433"/>
      <c r="D1008" s="258"/>
      <c r="E1008" s="258"/>
    </row>
    <row r="1009" spans="1:5" ht="63.75" thickBot="1">
      <c r="A1009" s="849" t="s">
        <v>405</v>
      </c>
      <c r="B1009" s="850" t="s">
        <v>406</v>
      </c>
      <c r="C1009" s="850" t="s">
        <v>151</v>
      </c>
      <c r="D1009" s="851" t="s">
        <v>417</v>
      </c>
      <c r="E1009" s="852" t="s">
        <v>408</v>
      </c>
    </row>
    <row r="1010" spans="1:5">
      <c r="A1010" s="844" t="s">
        <v>80</v>
      </c>
      <c r="B1010" s="250" t="s">
        <v>409</v>
      </c>
      <c r="C1010" s="250"/>
      <c r="D1010" s="250" t="s">
        <v>409</v>
      </c>
      <c r="E1010" s="250" t="s">
        <v>409</v>
      </c>
    </row>
    <row r="1011" spans="1:5">
      <c r="A1011" s="845" t="s">
        <v>81</v>
      </c>
      <c r="B1011" s="235"/>
      <c r="C1011" s="235"/>
      <c r="D1011" s="234"/>
      <c r="E1011" s="235"/>
    </row>
    <row r="1012" spans="1:5">
      <c r="A1012" s="845" t="s">
        <v>410</v>
      </c>
      <c r="B1012" s="235"/>
      <c r="C1012" s="235"/>
      <c r="D1012" s="234"/>
      <c r="E1012" s="235"/>
    </row>
    <row r="1013" spans="1:5">
      <c r="A1013" s="845" t="s">
        <v>411</v>
      </c>
      <c r="B1013" s="235"/>
      <c r="C1013" s="235"/>
      <c r="D1013" s="234"/>
      <c r="E1013" s="235"/>
    </row>
    <row r="1014" spans="1:5">
      <c r="A1014" s="845" t="s">
        <v>412</v>
      </c>
      <c r="B1014" s="235"/>
      <c r="C1014" s="235"/>
      <c r="D1014" s="234"/>
      <c r="E1014" s="235"/>
    </row>
    <row r="1015" spans="1:5">
      <c r="A1015" s="845" t="s">
        <v>413</v>
      </c>
      <c r="B1015" s="235"/>
      <c r="C1015" s="235"/>
      <c r="D1015" s="234"/>
      <c r="E1015" s="235"/>
    </row>
    <row r="1016" spans="1:5">
      <c r="A1016" s="845" t="s">
        <v>414</v>
      </c>
      <c r="B1016" s="235"/>
      <c r="C1016" s="235"/>
      <c r="D1016" s="234"/>
      <c r="E1016" s="235"/>
    </row>
    <row r="1017" spans="1:5" ht="14.25" thickBot="1">
      <c r="A1017" s="846" t="s">
        <v>415</v>
      </c>
      <c r="B1017" s="768"/>
      <c r="C1017" s="768"/>
      <c r="D1017" s="847"/>
      <c r="E1017" s="768"/>
    </row>
    <row r="1025" spans="1:7" ht="15">
      <c r="A1025" s="853"/>
      <c r="B1025" s="853"/>
      <c r="C1025" s="854"/>
      <c r="D1025" s="855"/>
      <c r="E1025" s="853"/>
      <c r="F1025" s="853"/>
    </row>
    <row r="1026" spans="1:7" ht="15">
      <c r="A1026" s="856" t="s">
        <v>418</v>
      </c>
      <c r="B1026" s="856"/>
      <c r="C1026" s="854"/>
      <c r="D1026" s="855"/>
      <c r="E1026" s="856"/>
      <c r="F1026" s="855" t="s">
        <v>419</v>
      </c>
      <c r="G1026" s="855"/>
    </row>
    <row r="1027" spans="1:7" ht="15">
      <c r="A1027" s="856" t="s">
        <v>420</v>
      </c>
      <c r="B1027" s="339"/>
      <c r="C1027" s="855" t="s">
        <v>421</v>
      </c>
      <c r="D1027" s="857"/>
      <c r="E1027" s="856"/>
      <c r="F1027" s="855" t="s">
        <v>422</v>
      </c>
      <c r="G1027" s="855"/>
    </row>
  </sheetData>
  <mergeCells count="416">
    <mergeCell ref="C1027:D1027"/>
    <mergeCell ref="F1027:G1027"/>
    <mergeCell ref="A980:D980"/>
    <mergeCell ref="A982:B982"/>
    <mergeCell ref="A983:B983"/>
    <mergeCell ref="A986:F986"/>
    <mergeCell ref="C1025:D1025"/>
    <mergeCell ref="C1026:D1026"/>
    <mergeCell ref="F1026:G1026"/>
    <mergeCell ref="A971:B971"/>
    <mergeCell ref="A972:B972"/>
    <mergeCell ref="A973:B973"/>
    <mergeCell ref="A974:B974"/>
    <mergeCell ref="A975:B975"/>
    <mergeCell ref="A978:F978"/>
    <mergeCell ref="A949:D949"/>
    <mergeCell ref="A965:F965"/>
    <mergeCell ref="A967:B968"/>
    <mergeCell ref="C967:F967"/>
    <mergeCell ref="A969:B969"/>
    <mergeCell ref="A970:B970"/>
    <mergeCell ref="A943:D943"/>
    <mergeCell ref="A944:D944"/>
    <mergeCell ref="A945:D945"/>
    <mergeCell ref="A946:D946"/>
    <mergeCell ref="A947:D947"/>
    <mergeCell ref="A948:D948"/>
    <mergeCell ref="A936:C936"/>
    <mergeCell ref="A938:D938"/>
    <mergeCell ref="A939:D939"/>
    <mergeCell ref="A940:D940"/>
    <mergeCell ref="A941:D941"/>
    <mergeCell ref="A942:D942"/>
    <mergeCell ref="A928:D928"/>
    <mergeCell ref="A929:D929"/>
    <mergeCell ref="A930:D930"/>
    <mergeCell ref="A931:D931"/>
    <mergeCell ref="A932:D932"/>
    <mergeCell ref="A933:D933"/>
    <mergeCell ref="A922:D922"/>
    <mergeCell ref="A923:D923"/>
    <mergeCell ref="A924:D924"/>
    <mergeCell ref="A925:D925"/>
    <mergeCell ref="A926:D926"/>
    <mergeCell ref="A927:D927"/>
    <mergeCell ref="A888:D888"/>
    <mergeCell ref="A889:D889"/>
    <mergeCell ref="A890:D890"/>
    <mergeCell ref="A891:D891"/>
    <mergeCell ref="A920:D920"/>
    <mergeCell ref="A921:D921"/>
    <mergeCell ref="A882:D882"/>
    <mergeCell ref="A883:D883"/>
    <mergeCell ref="A884:D884"/>
    <mergeCell ref="A885:D885"/>
    <mergeCell ref="A886:D886"/>
    <mergeCell ref="A887:D887"/>
    <mergeCell ref="A875:D875"/>
    <mergeCell ref="A877:D877"/>
    <mergeCell ref="A878:D878"/>
    <mergeCell ref="A879:D879"/>
    <mergeCell ref="A880:D880"/>
    <mergeCell ref="A881:D881"/>
    <mergeCell ref="A846:D846"/>
    <mergeCell ref="A847:D847"/>
    <mergeCell ref="A848:D848"/>
    <mergeCell ref="A849:D849"/>
    <mergeCell ref="A850:D850"/>
    <mergeCell ref="A851:D851"/>
    <mergeCell ref="A840:D840"/>
    <mergeCell ref="A841:D841"/>
    <mergeCell ref="A842:D842"/>
    <mergeCell ref="A843:D843"/>
    <mergeCell ref="A844:D844"/>
    <mergeCell ref="A845:D845"/>
    <mergeCell ref="A834:D834"/>
    <mergeCell ref="A835:D835"/>
    <mergeCell ref="A836:D836"/>
    <mergeCell ref="A837:D837"/>
    <mergeCell ref="A838:D838"/>
    <mergeCell ref="A839:D839"/>
    <mergeCell ref="A798:B798"/>
    <mergeCell ref="A799:B799"/>
    <mergeCell ref="A800:B800"/>
    <mergeCell ref="A801:B801"/>
    <mergeCell ref="A802:B802"/>
    <mergeCell ref="A832:C832"/>
    <mergeCell ref="A792:B792"/>
    <mergeCell ref="A793:B793"/>
    <mergeCell ref="A794:B794"/>
    <mergeCell ref="A795:B795"/>
    <mergeCell ref="A796:B796"/>
    <mergeCell ref="A797:B797"/>
    <mergeCell ref="A783:D783"/>
    <mergeCell ref="A784:D784"/>
    <mergeCell ref="A785:D785"/>
    <mergeCell ref="A786:D786"/>
    <mergeCell ref="A788:D788"/>
    <mergeCell ref="A790:B790"/>
    <mergeCell ref="C790:C791"/>
    <mergeCell ref="D790:D791"/>
    <mergeCell ref="A791:B791"/>
    <mergeCell ref="A777:D777"/>
    <mergeCell ref="A778:D778"/>
    <mergeCell ref="A779:D779"/>
    <mergeCell ref="A780:D780"/>
    <mergeCell ref="A781:D781"/>
    <mergeCell ref="A782:D782"/>
    <mergeCell ref="A771:D771"/>
    <mergeCell ref="A772:D772"/>
    <mergeCell ref="A773:D773"/>
    <mergeCell ref="A774:D774"/>
    <mergeCell ref="A775:D775"/>
    <mergeCell ref="A776:D776"/>
    <mergeCell ref="A765:D765"/>
    <mergeCell ref="A766:D766"/>
    <mergeCell ref="A767:D767"/>
    <mergeCell ref="A768:D768"/>
    <mergeCell ref="A769:D769"/>
    <mergeCell ref="A770:D770"/>
    <mergeCell ref="A759:D759"/>
    <mergeCell ref="A760:D760"/>
    <mergeCell ref="A761:D761"/>
    <mergeCell ref="A762:D762"/>
    <mergeCell ref="A763:D763"/>
    <mergeCell ref="A764:D764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0:C740"/>
    <mergeCell ref="A742:D742"/>
    <mergeCell ref="A743:D743"/>
    <mergeCell ref="A744:D744"/>
    <mergeCell ref="A745:D745"/>
    <mergeCell ref="A746:D746"/>
    <mergeCell ref="A696:I696"/>
    <mergeCell ref="A698:E698"/>
    <mergeCell ref="A699:B699"/>
    <mergeCell ref="C699:D699"/>
    <mergeCell ref="A700:B700"/>
    <mergeCell ref="C700:D700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Nr 7 im. Szczepana Bońkowskiego ul. Chłodna 36/46, 00-872 Warszawa
Informacja dodatkowa do sprawozdania finansowego za rok obrotowy zakończony 31 grudnia 2021 r.
II. Dodatkowe informacje i objaśnienia</oddHeader>
  </headerFooter>
  <rowBreaks count="16" manualBreakCount="16">
    <brk id="89" max="16383" man="1"/>
    <brk id="211" max="16383" man="1"/>
    <brk id="247" max="16383" man="1"/>
    <brk id="287" max="16383" man="1"/>
    <brk id="324" max="16383" man="1"/>
    <brk id="452" max="16383" man="1"/>
    <brk id="491" max="16383" man="1"/>
    <brk id="534" max="16383" man="1"/>
    <brk id="572" max="16383" man="1"/>
    <brk id="671" max="9" man="1"/>
    <brk id="695" max="16383" man="1"/>
    <brk id="738" max="16383" man="1"/>
    <brk id="787" max="16383" man="1"/>
    <brk id="830" max="16383" man="1"/>
    <brk id="963" max="16383" man="1"/>
    <brk id="10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2022-05-06T13:32:34Z</dcterms:created>
  <dcterms:modified xsi:type="dcterms:W3CDTF">2022-05-06T13:34:17Z</dcterms:modified>
</cp:coreProperties>
</file>