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ADDE4264-DB6A-4E0F-84AF-530CE96037EF}" xr6:coauthVersionLast="36" xr6:coauthVersionMax="36" xr10:uidLastSave="{00000000-0000-0000-0000-000000000000}"/>
  <bookViews>
    <workbookView xWindow="0" yWindow="0" windowWidth="28800" windowHeight="11805" xr2:uid="{74A6B378-B355-410B-9A04-D1FC8FC6FD9C}"/>
  </bookViews>
  <sheets>
    <sheet name="P9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D797" i="1"/>
  <c r="F774" i="1"/>
  <c r="E774" i="1"/>
  <c r="F771" i="1"/>
  <c r="E771" i="1"/>
  <c r="F768" i="1"/>
  <c r="E768" i="1"/>
  <c r="F760" i="1"/>
  <c r="E760" i="1"/>
  <c r="E759" i="1" s="1"/>
  <c r="F759" i="1"/>
  <c r="F750" i="1"/>
  <c r="F746" i="1" s="1"/>
  <c r="F789" i="1" s="1"/>
  <c r="E746" i="1"/>
  <c r="E789" i="1" s="1"/>
  <c r="C692" i="1"/>
  <c r="B692" i="1"/>
  <c r="C686" i="1"/>
  <c r="B686" i="1"/>
  <c r="B685" i="1" s="1"/>
  <c r="C685" i="1"/>
  <c r="C682" i="1"/>
  <c r="C677" i="1" s="1"/>
  <c r="B682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53" i="1"/>
  <c r="I559" i="1" s="1"/>
  <c r="I548" i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79" i="1"/>
  <c r="D469" i="1"/>
  <c r="D480" i="1" s="1"/>
  <c r="C469" i="1"/>
  <c r="C480" i="1" s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D103" i="1"/>
  <c r="D110" i="1" s="1"/>
  <c r="E102" i="1"/>
  <c r="E101" i="1"/>
  <c r="E100" i="1"/>
  <c r="E99" i="1" s="1"/>
  <c r="D99" i="1"/>
  <c r="C99" i="1"/>
  <c r="B99" i="1"/>
  <c r="E98" i="1"/>
  <c r="E97" i="1"/>
  <c r="E96" i="1" s="1"/>
  <c r="E103" i="1" s="1"/>
  <c r="D96" i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G27" i="1"/>
  <c r="E27" i="1"/>
  <c r="H26" i="1"/>
  <c r="G26" i="1"/>
  <c r="F26" i="1"/>
  <c r="E26" i="1"/>
  <c r="D26" i="1"/>
  <c r="C26" i="1"/>
  <c r="B26" i="1"/>
  <c r="I25" i="1"/>
  <c r="I24" i="1"/>
  <c r="G24" i="1"/>
  <c r="E24" i="1"/>
  <c r="I23" i="1"/>
  <c r="I22" i="1" s="1"/>
  <c r="G23" i="1"/>
  <c r="H22" i="1"/>
  <c r="H29" i="1" s="1"/>
  <c r="G22" i="1"/>
  <c r="F22" i="1"/>
  <c r="F29" i="1" s="1"/>
  <c r="E22" i="1"/>
  <c r="D22" i="1"/>
  <c r="D29" i="1" s="1"/>
  <c r="C22" i="1"/>
  <c r="C29" i="1" s="1"/>
  <c r="B22" i="1"/>
  <c r="B29" i="1" s="1"/>
  <c r="G21" i="1"/>
  <c r="G29" i="1" s="1"/>
  <c r="E21" i="1"/>
  <c r="E36" i="1" s="1"/>
  <c r="D21" i="1"/>
  <c r="D36" i="1" s="1"/>
  <c r="D19" i="1"/>
  <c r="D37" i="1" s="1"/>
  <c r="C19" i="1"/>
  <c r="C37" i="1" s="1"/>
  <c r="B19" i="1"/>
  <c r="I18" i="1"/>
  <c r="E17" i="1"/>
  <c r="I17" i="1" s="1"/>
  <c r="I16" i="1" s="1"/>
  <c r="H16" i="1"/>
  <c r="G16" i="1"/>
  <c r="F16" i="1"/>
  <c r="D16" i="1"/>
  <c r="C16" i="1"/>
  <c r="B16" i="1"/>
  <c r="I15" i="1"/>
  <c r="I14" i="1"/>
  <c r="G13" i="1"/>
  <c r="I13" i="1" s="1"/>
  <c r="I12" i="1" s="1"/>
  <c r="H12" i="1"/>
  <c r="H19" i="1" s="1"/>
  <c r="H37" i="1" s="1"/>
  <c r="F12" i="1"/>
  <c r="F19" i="1" s="1"/>
  <c r="F37" i="1" s="1"/>
  <c r="E12" i="1"/>
  <c r="D12" i="1"/>
  <c r="C12" i="1"/>
  <c r="B12" i="1"/>
  <c r="I11" i="1"/>
  <c r="E110" i="1" l="1"/>
  <c r="I19" i="1"/>
  <c r="E16" i="1"/>
  <c r="E19" i="1" s="1"/>
  <c r="E37" i="1" s="1"/>
  <c r="E29" i="1"/>
  <c r="G12" i="1"/>
  <c r="G19" i="1" s="1"/>
  <c r="G37" i="1" s="1"/>
  <c r="I558" i="1"/>
  <c r="I21" i="1"/>
  <c r="I29" i="1" s="1"/>
  <c r="I36" i="1" l="1"/>
  <c r="I37" i="1"/>
</calcChain>
</file>

<file path=xl/sharedStrings.xml><?xml version="1.0" encoding="utf-8"?>
<sst xmlns="http://schemas.openxmlformats.org/spreadsheetml/2006/main" count="646" uniqueCount="423">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</sst>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6" fillId="0" borderId="0"/>
  </cellStyleXfs>
  <cellXfs count="873">
    <xf numFmtId="0" fontId="0" fillId="0" borderId="0" xfId="0"/>
    <xf numFmtId="4" fontId="1" fillId="0" borderId="0" xfId="0" applyNumberFormat="1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vertical="center"/>
      <protection locked="0"/>
    </xf>
    <xf numFmtId="4" fontId="1" fillId="0" borderId="50" xfId="0" applyNumberFormat="1" applyFont="1" applyBorder="1" applyAlignment="1" applyProtection="1">
      <alignment vertical="center"/>
      <protection locked="0"/>
    </xf>
    <xf numFmtId="4" fontId="1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1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6127458F-B2E1-40C2-9109-67CCABA1AAAD}"/>
    <cellStyle name="Normalny" xfId="0" builtinId="0"/>
    <cellStyle name="Normalny 2" xfId="4" xr:uid="{8B413641-4040-49DD-9D01-90A65C701BAF}"/>
    <cellStyle name="Normalny 3" xfId="5" xr:uid="{1D5A06AD-1EBF-4158-858C-690AA31ED319}"/>
    <cellStyle name="Normalny_dzielnice termin spr." xfId="2" xr:uid="{8DAF022A-F1AB-407C-AAED-DB4952B6DDC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EF891-B32E-47EF-A604-30F0C78B8B87}">
  <sheetPr codeName="Arkusz6">
    <tabColor rgb="FF92D050"/>
  </sheetPr>
  <dimension ref="A1:J1030"/>
  <sheetViews>
    <sheetView tabSelected="1" view="pageLayout" topLeftCell="A4" zoomScale="90" zoomScaleNormal="100" zoomScaleSheetLayoutView="80" zoomScalePageLayoutView="90" workbookViewId="0">
      <selection activeCell="D11" sqref="D11:I11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411231.6</v>
      </c>
      <c r="E11" s="40">
        <v>153003.44</v>
      </c>
      <c r="F11" s="40"/>
      <c r="G11" s="40">
        <v>433235.97</v>
      </c>
      <c r="H11" s="40"/>
      <c r="I11" s="41">
        <f>SUM(B11:H11)</f>
        <v>997471.01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4411.26</v>
      </c>
      <c r="F12" s="43">
        <f t="shared" si="0"/>
        <v>0</v>
      </c>
      <c r="G12" s="43">
        <f t="shared" si="0"/>
        <v>25926.22</v>
      </c>
      <c r="H12" s="43">
        <f t="shared" si="0"/>
        <v>0</v>
      </c>
      <c r="I12" s="44">
        <f t="shared" si="0"/>
        <v>30337.480000000003</v>
      </c>
    </row>
    <row r="13" spans="1:10">
      <c r="A13" s="45" t="s">
        <v>17</v>
      </c>
      <c r="B13" s="46"/>
      <c r="C13" s="46"/>
      <c r="D13" s="46"/>
      <c r="E13" s="47">
        <v>4411.26</v>
      </c>
      <c r="F13" s="47"/>
      <c r="G13" s="47">
        <f>25926.22</f>
        <v>25926.22</v>
      </c>
      <c r="H13" s="47"/>
      <c r="I13" s="48">
        <f>SUM(B13:H13)</f>
        <v>30337.480000000003</v>
      </c>
    </row>
    <row r="14" spans="1:10">
      <c r="A14" s="45" t="s">
        <v>18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19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7828.28</v>
      </c>
      <c r="F16" s="43">
        <f t="shared" si="1"/>
        <v>0</v>
      </c>
      <c r="G16" s="43">
        <f t="shared" si="1"/>
        <v>6000</v>
      </c>
      <c r="H16" s="43">
        <f t="shared" si="1"/>
        <v>0</v>
      </c>
      <c r="I16" s="44">
        <f t="shared" si="1"/>
        <v>13828.279999999999</v>
      </c>
    </row>
    <row r="17" spans="1:9">
      <c r="A17" s="45" t="s">
        <v>21</v>
      </c>
      <c r="B17" s="46"/>
      <c r="C17" s="46"/>
      <c r="D17" s="46"/>
      <c r="E17" s="47">
        <f>5725.2+1000+1103.08</f>
        <v>7828.28</v>
      </c>
      <c r="F17" s="47"/>
      <c r="G17" s="47">
        <v>6000</v>
      </c>
      <c r="H17" s="46"/>
      <c r="I17" s="48">
        <f>SUM(B17:H17)</f>
        <v>13828.279999999999</v>
      </c>
    </row>
    <row r="18" spans="1:9">
      <c r="A18" s="45" t="s">
        <v>18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411231.6</v>
      </c>
      <c r="E19" s="43">
        <f t="shared" si="2"/>
        <v>149586.42000000001</v>
      </c>
      <c r="F19" s="43">
        <f t="shared" si="2"/>
        <v>0</v>
      </c>
      <c r="G19" s="43">
        <f t="shared" si="2"/>
        <v>453162.18999999994</v>
      </c>
      <c r="H19" s="43">
        <f t="shared" si="2"/>
        <v>0</v>
      </c>
      <c r="I19" s="44">
        <f t="shared" si="2"/>
        <v>1013980.21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f>146677.2+46396.57</f>
        <v>193073.77000000002</v>
      </c>
      <c r="E21" s="40">
        <f>2090+32819.02+11000+33207.2+71529.59</f>
        <v>150645.81</v>
      </c>
      <c r="F21" s="40"/>
      <c r="G21" s="40">
        <f>166934.29+234737.6</f>
        <v>401671.89</v>
      </c>
      <c r="H21" s="40"/>
      <c r="I21" s="41">
        <f>SUM(B21:H21)</f>
        <v>745391.47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9">
        <f t="shared" si="3"/>
        <v>6074</v>
      </c>
      <c r="E22" s="49">
        <f t="shared" si="3"/>
        <v>5181.8600000000006</v>
      </c>
      <c r="F22" s="49">
        <f t="shared" si="3"/>
        <v>0</v>
      </c>
      <c r="G22" s="49">
        <f t="shared" si="3"/>
        <v>54736.97</v>
      </c>
      <c r="H22" s="49">
        <f t="shared" si="3"/>
        <v>0</v>
      </c>
      <c r="I22" s="41">
        <f t="shared" si="3"/>
        <v>65992.83</v>
      </c>
    </row>
    <row r="23" spans="1:9">
      <c r="A23" s="45" t="s">
        <v>24</v>
      </c>
      <c r="B23" s="47"/>
      <c r="C23" s="47"/>
      <c r="D23" s="50">
        <v>6074</v>
      </c>
      <c r="E23" s="50">
        <v>770.6</v>
      </c>
      <c r="F23" s="50"/>
      <c r="G23" s="50">
        <f>28810.75</f>
        <v>28810.75</v>
      </c>
      <c r="H23" s="51"/>
      <c r="I23" s="52">
        <f t="shared" ref="I23:I28" si="4">SUM(B23:H23)</f>
        <v>35655.35</v>
      </c>
    </row>
    <row r="24" spans="1:9">
      <c r="A24" s="45" t="s">
        <v>18</v>
      </c>
      <c r="B24" s="46"/>
      <c r="C24" s="46"/>
      <c r="D24" s="50"/>
      <c r="E24" s="50">
        <f>3704.76+706.5</f>
        <v>4411.26</v>
      </c>
      <c r="F24" s="50"/>
      <c r="G24" s="50">
        <f>25926.22</f>
        <v>25926.22</v>
      </c>
      <c r="H24" s="51"/>
      <c r="I24" s="52">
        <f t="shared" si="4"/>
        <v>30337.480000000003</v>
      </c>
    </row>
    <row r="25" spans="1:9">
      <c r="A25" s="45" t="s">
        <v>19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7828.28</v>
      </c>
      <c r="F26" s="49">
        <f t="shared" si="5"/>
        <v>0</v>
      </c>
      <c r="G26" s="49">
        <f t="shared" si="5"/>
        <v>6000</v>
      </c>
      <c r="H26" s="49">
        <f t="shared" si="5"/>
        <v>0</v>
      </c>
      <c r="I26" s="41">
        <f t="shared" si="5"/>
        <v>13828.279999999999</v>
      </c>
    </row>
    <row r="27" spans="1:9">
      <c r="A27" s="45" t="s">
        <v>21</v>
      </c>
      <c r="B27" s="46"/>
      <c r="C27" s="46"/>
      <c r="D27" s="51"/>
      <c r="E27" s="50">
        <f>1000+1103.08+5725.2</f>
        <v>7828.28</v>
      </c>
      <c r="F27" s="50"/>
      <c r="G27" s="50">
        <f>6000</f>
        <v>6000</v>
      </c>
      <c r="H27" s="51"/>
      <c r="I27" s="52">
        <f t="shared" si="4"/>
        <v>13828.279999999999</v>
      </c>
    </row>
    <row r="28" spans="1:9">
      <c r="A28" s="45" t="s">
        <v>18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9">
        <f t="shared" si="6"/>
        <v>199147.77000000002</v>
      </c>
      <c r="E29" s="49">
        <f t="shared" si="6"/>
        <v>147999.38999999998</v>
      </c>
      <c r="F29" s="49">
        <f t="shared" si="6"/>
        <v>0</v>
      </c>
      <c r="G29" s="49">
        <f t="shared" si="6"/>
        <v>450408.86</v>
      </c>
      <c r="H29" s="49">
        <f t="shared" si="6"/>
        <v>0</v>
      </c>
      <c r="I29" s="41">
        <f t="shared" si="6"/>
        <v>797556.0199999999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26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27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218157.82999999996</v>
      </c>
      <c r="E36" s="58">
        <f>E11-E21-E31</f>
        <v>2357.6300000000047</v>
      </c>
      <c r="F36" s="58">
        <f t="shared" si="8"/>
        <v>0</v>
      </c>
      <c r="G36" s="58">
        <f t="shared" si="8"/>
        <v>31564.079999999958</v>
      </c>
      <c r="H36" s="58">
        <f t="shared" si="8"/>
        <v>0</v>
      </c>
      <c r="I36" s="59">
        <f t="shared" si="8"/>
        <v>252079.54000000004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212083.82999999996</v>
      </c>
      <c r="E37" s="62">
        <f t="shared" si="9"/>
        <v>1587.0300000000279</v>
      </c>
      <c r="F37" s="62">
        <f t="shared" si="9"/>
        <v>0</v>
      </c>
      <c r="G37" s="62">
        <f t="shared" si="9"/>
        <v>2753.3299999999581</v>
      </c>
      <c r="H37" s="62">
        <f t="shared" si="9"/>
        <v>0</v>
      </c>
      <c r="I37" s="63">
        <f t="shared" si="9"/>
        <v>216424.19000000006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6911.02</v>
      </c>
    </row>
    <row r="53" spans="1:3" ht="15">
      <c r="A53" s="83" t="s">
        <v>16</v>
      </c>
      <c r="B53" s="84"/>
      <c r="C53" s="85">
        <f>SUM(C54:C55)</f>
        <v>0</v>
      </c>
    </row>
    <row r="54" spans="1:3" ht="15">
      <c r="A54" s="86" t="s">
        <v>17</v>
      </c>
      <c r="B54" s="87"/>
      <c r="C54" s="88"/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6911.02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6911.02</v>
      </c>
    </row>
    <row r="62" spans="1:3" ht="15">
      <c r="A62" s="83" t="s">
        <v>16</v>
      </c>
      <c r="B62" s="84"/>
      <c r="C62" s="85">
        <f>SUM(C63:C64)</f>
        <v>0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/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6911.02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22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4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4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4"/>
      <c r="B245" s="3"/>
      <c r="C245" s="3"/>
      <c r="D245" s="3"/>
      <c r="E245" s="3"/>
      <c r="F245" s="3"/>
      <c r="G245" s="3"/>
      <c r="H245" s="3"/>
      <c r="I245" s="3"/>
    </row>
    <row r="246" spans="1:9">
      <c r="A246" s="304"/>
      <c r="B246" s="3"/>
      <c r="C246" s="3"/>
      <c r="D246" s="3"/>
      <c r="E246" s="3"/>
      <c r="F246" s="3"/>
      <c r="G246" s="3"/>
      <c r="H246" s="3"/>
      <c r="I246" s="3"/>
    </row>
    <row r="247" spans="1:9">
      <c r="A247" s="304"/>
      <c r="B247" s="3"/>
      <c r="C247" s="3"/>
      <c r="D247" s="3"/>
      <c r="E247" s="3"/>
      <c r="F247" s="3"/>
      <c r="G247" s="3"/>
      <c r="H247" s="3"/>
      <c r="I247" s="3"/>
    </row>
    <row r="248" spans="1:9">
      <c r="A248" s="304"/>
      <c r="B248" s="3"/>
      <c r="C248" s="3"/>
      <c r="D248" s="3"/>
      <c r="E248" s="3"/>
      <c r="F248" s="3"/>
      <c r="G248" s="3"/>
      <c r="H248" s="3"/>
      <c r="I248" s="3"/>
    </row>
    <row r="249" spans="1:9">
      <c r="A249" s="304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33</v>
      </c>
      <c r="B292" s="342"/>
      <c r="C292" s="221" t="s">
        <v>15</v>
      </c>
      <c r="D292" s="343" t="s">
        <v>22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22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18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15</v>
      </c>
      <c r="D457" s="311" t="s">
        <v>22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279.93</v>
      </c>
      <c r="D458" s="441">
        <f>SUM(D459:D468)</f>
        <v>122.98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18</v>
      </c>
      <c r="B468" s="454"/>
      <c r="C468" s="455">
        <v>279.93</v>
      </c>
      <c r="D468" s="456">
        <v>122.98</v>
      </c>
    </row>
    <row r="469" spans="1:4" ht="14.25" thickBot="1">
      <c r="A469" s="439" t="s">
        <v>197</v>
      </c>
      <c r="B469" s="440"/>
      <c r="C469" s="418">
        <f>SUM(C470:C479)</f>
        <v>443.14</v>
      </c>
      <c r="D469" s="419">
        <f>SUM(D470:D479)</f>
        <v>176.42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7">
        <v>163.19</v>
      </c>
      <c r="D474" s="450"/>
    </row>
    <row r="475" spans="1:4">
      <c r="A475" s="451" t="s">
        <v>193</v>
      </c>
      <c r="B475" s="452"/>
      <c r="C475" s="457">
        <v>123</v>
      </c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18</v>
      </c>
      <c r="B479" s="368"/>
      <c r="C479" s="458">
        <v>156.94999999999999</v>
      </c>
      <c r="D479" s="459">
        <f>156.95+19.47</f>
        <v>176.42</v>
      </c>
    </row>
    <row r="480" spans="1:4" ht="14.25" thickBot="1">
      <c r="A480" s="460" t="s">
        <v>13</v>
      </c>
      <c r="B480" s="461"/>
      <c r="C480" s="462">
        <f>C458+C469</f>
        <v>723.06999999999994</v>
      </c>
      <c r="D480" s="303">
        <f>D458+D469</f>
        <v>299.39999999999998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3" t="s">
        <v>200</v>
      </c>
      <c r="B496" s="464"/>
      <c r="C496" s="465" t="s">
        <v>15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13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22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1" t="s">
        <v>33</v>
      </c>
      <c r="B522" s="382"/>
      <c r="C522" s="219" t="s">
        <v>215</v>
      </c>
      <c r="D522" s="219" t="s">
        <v>216</v>
      </c>
      <c r="E522" s="3"/>
    </row>
    <row r="523" spans="1:5" ht="14.25" thickBot="1">
      <c r="A523" s="487" t="s">
        <v>217</v>
      </c>
      <c r="B523" s="436"/>
      <c r="C523" s="488">
        <v>22761.34</v>
      </c>
      <c r="D523" s="489">
        <v>71942.759999999995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59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63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38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26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27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44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26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27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15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576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18</v>
      </c>
      <c r="B588" s="575"/>
      <c r="C588" s="352"/>
      <c r="D588" s="352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0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15</v>
      </c>
      <c r="B596" s="588"/>
      <c r="C596" s="587" t="s">
        <v>22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49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51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51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16">
        <f>B686+B692</f>
        <v>2000</v>
      </c>
      <c r="C685" s="616">
        <f>C686+C692</f>
        <v>96023.46</v>
      </c>
    </row>
    <row r="686" spans="1:3">
      <c r="A686" s="626" t="s">
        <v>266</v>
      </c>
      <c r="B686" s="384">
        <f>B688+B689+B690+B691</f>
        <v>2000</v>
      </c>
      <c r="C686" s="384">
        <f>C688+C689+C690+C691</f>
        <v>0</v>
      </c>
    </row>
    <row r="687" spans="1:3">
      <c r="A687" s="627" t="s">
        <v>51</v>
      </c>
      <c r="B687" s="237"/>
      <c r="C687" s="238"/>
    </row>
    <row r="688" spans="1:3" ht="38.25">
      <c r="A688" s="628" t="s">
        <v>270</v>
      </c>
      <c r="B688" s="629">
        <v>2000</v>
      </c>
      <c r="C688" s="630"/>
    </row>
    <row r="689" spans="1:9" ht="102">
      <c r="A689" s="628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8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96023.46</v>
      </c>
    </row>
    <row r="693" spans="1:9">
      <c r="A693" s="627" t="s">
        <v>51</v>
      </c>
      <c r="B693" s="634"/>
      <c r="C693" s="634"/>
    </row>
    <row r="694" spans="1:9" ht="25.5">
      <c r="A694" s="635" t="s">
        <v>274</v>
      </c>
      <c r="B694" s="636"/>
      <c r="C694" s="637">
        <v>198.96</v>
      </c>
    </row>
    <row r="695" spans="1:9" ht="39" thickBot="1">
      <c r="A695" s="638" t="s">
        <v>275</v>
      </c>
      <c r="B695" s="639"/>
      <c r="C695" s="640">
        <v>95824.5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2"/>
      <c r="C700" s="642"/>
      <c r="D700" s="642"/>
      <c r="E700" s="464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132704.5</v>
      </c>
      <c r="F746" s="657">
        <f>SUM(F747:F754)</f>
        <v>185162.7</v>
      </c>
      <c r="G746" s="658"/>
    </row>
    <row r="747" spans="1:7">
      <c r="A747" s="659" t="s">
        <v>283</v>
      </c>
      <c r="B747" s="660"/>
      <c r="C747" s="660"/>
      <c r="D747" s="661"/>
      <c r="E747" s="662"/>
      <c r="F747" s="663"/>
      <c r="G747" s="260"/>
    </row>
    <row r="748" spans="1:7">
      <c r="A748" s="664" t="s">
        <v>284</v>
      </c>
      <c r="B748" s="665"/>
      <c r="C748" s="665"/>
      <c r="D748" s="666"/>
      <c r="E748" s="667"/>
      <c r="F748" s="668"/>
      <c r="G748" s="260"/>
    </row>
    <row r="749" spans="1:7">
      <c r="A749" s="664" t="s">
        <v>285</v>
      </c>
      <c r="B749" s="665"/>
      <c r="C749" s="665"/>
      <c r="D749" s="666"/>
      <c r="E749" s="667"/>
      <c r="F749" s="668"/>
      <c r="G749" s="260"/>
    </row>
    <row r="750" spans="1:7">
      <c r="A750" s="669" t="s">
        <v>286</v>
      </c>
      <c r="B750" s="670"/>
      <c r="C750" s="670"/>
      <c r="D750" s="671"/>
      <c r="E750" s="667">
        <v>131062.3</v>
      </c>
      <c r="F750" s="668">
        <f>185162.7-F754</f>
        <v>183797.7</v>
      </c>
      <c r="G750" s="260"/>
    </row>
    <row r="751" spans="1:7">
      <c r="A751" s="664" t="s">
        <v>287</v>
      </c>
      <c r="B751" s="665"/>
      <c r="C751" s="665"/>
      <c r="D751" s="666"/>
      <c r="E751" s="667"/>
      <c r="F751" s="668"/>
      <c r="G751" s="260"/>
    </row>
    <row r="752" spans="1:7">
      <c r="A752" s="672" t="s">
        <v>288</v>
      </c>
      <c r="B752" s="673"/>
      <c r="C752" s="673"/>
      <c r="D752" s="674"/>
      <c r="E752" s="667"/>
      <c r="F752" s="668"/>
      <c r="G752" s="260"/>
    </row>
    <row r="753" spans="1:7">
      <c r="A753" s="672" t="s">
        <v>289</v>
      </c>
      <c r="B753" s="673"/>
      <c r="C753" s="673"/>
      <c r="D753" s="674"/>
      <c r="E753" s="667"/>
      <c r="F753" s="668"/>
      <c r="G753" s="260"/>
    </row>
    <row r="754" spans="1:7" ht="14.25" thickBot="1">
      <c r="A754" s="675" t="s">
        <v>290</v>
      </c>
      <c r="B754" s="676"/>
      <c r="C754" s="676"/>
      <c r="D754" s="677"/>
      <c r="E754" s="678">
        <v>1642.2</v>
      </c>
      <c r="F754" s="679">
        <v>1365</v>
      </c>
      <c r="G754" s="260"/>
    </row>
    <row r="755" spans="1:7" ht="14.25" thickBot="1">
      <c r="A755" s="654" t="s">
        <v>291</v>
      </c>
      <c r="B755" s="655"/>
      <c r="C755" s="655"/>
      <c r="D755" s="656"/>
      <c r="E755" s="680">
        <v>587.22</v>
      </c>
      <c r="F755" s="681">
        <v>-423.67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0</v>
      </c>
      <c r="F759" s="657">
        <f>F760+F768+F771+F774</f>
        <v>0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60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60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60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0</v>
      </c>
      <c r="F774" s="694">
        <f>SUM(F775:F788)</f>
        <v>0</v>
      </c>
      <c r="G774" s="260"/>
    </row>
    <row r="775" spans="1:7">
      <c r="A775" s="688" t="s">
        <v>311</v>
      </c>
      <c r="B775" s="689"/>
      <c r="C775" s="689"/>
      <c r="D775" s="690"/>
      <c r="E775" s="667"/>
      <c r="F775" s="668"/>
      <c r="G775" s="260"/>
    </row>
    <row r="776" spans="1:7">
      <c r="A776" s="688" t="s">
        <v>312</v>
      </c>
      <c r="B776" s="689"/>
      <c r="C776" s="689"/>
      <c r="D776" s="690"/>
      <c r="E776" s="667"/>
      <c r="F776" s="668"/>
      <c r="G776" s="260"/>
    </row>
    <row r="777" spans="1:7">
      <c r="A777" s="688" t="s">
        <v>313</v>
      </c>
      <c r="B777" s="689"/>
      <c r="C777" s="689"/>
      <c r="D777" s="690"/>
      <c r="E777" s="667"/>
      <c r="F777" s="668"/>
      <c r="G777" s="260"/>
    </row>
    <row r="778" spans="1:7">
      <c r="A778" s="688" t="s">
        <v>314</v>
      </c>
      <c r="B778" s="689"/>
      <c r="C778" s="689"/>
      <c r="D778" s="690"/>
      <c r="E778" s="667"/>
      <c r="F778" s="668"/>
      <c r="G778" s="260"/>
    </row>
    <row r="779" spans="1:7">
      <c r="A779" s="688" t="s">
        <v>315</v>
      </c>
      <c r="B779" s="689"/>
      <c r="C779" s="689"/>
      <c r="D779" s="690"/>
      <c r="E779" s="667"/>
      <c r="F779" s="668"/>
      <c r="G779" s="260"/>
    </row>
    <row r="780" spans="1:7">
      <c r="A780" s="688" t="s">
        <v>316</v>
      </c>
      <c r="B780" s="689"/>
      <c r="C780" s="689"/>
      <c r="D780" s="690"/>
      <c r="E780" s="667"/>
      <c r="F780" s="668"/>
      <c r="G780" s="260"/>
    </row>
    <row r="781" spans="1:7">
      <c r="A781" s="688" t="s">
        <v>317</v>
      </c>
      <c r="B781" s="689"/>
      <c r="C781" s="689"/>
      <c r="D781" s="690"/>
      <c r="E781" s="667"/>
      <c r="F781" s="668"/>
      <c r="G781" s="260"/>
    </row>
    <row r="782" spans="1:7">
      <c r="A782" s="688" t="s">
        <v>318</v>
      </c>
      <c r="B782" s="689"/>
      <c r="C782" s="689"/>
      <c r="D782" s="690"/>
      <c r="E782" s="667"/>
      <c r="F782" s="668"/>
      <c r="G782" s="260"/>
    </row>
    <row r="783" spans="1:7">
      <c r="A783" s="688" t="s">
        <v>319</v>
      </c>
      <c r="B783" s="689"/>
      <c r="C783" s="689"/>
      <c r="D783" s="690"/>
      <c r="E783" s="667"/>
      <c r="F783" s="668"/>
      <c r="G783" s="260"/>
    </row>
    <row r="784" spans="1:7">
      <c r="A784" s="695" t="s">
        <v>320</v>
      </c>
      <c r="B784" s="696"/>
      <c r="C784" s="696"/>
      <c r="D784" s="697"/>
      <c r="E784" s="667"/>
      <c r="F784" s="668"/>
      <c r="G784" s="260"/>
    </row>
    <row r="785" spans="1:7">
      <c r="A785" s="695" t="s">
        <v>321</v>
      </c>
      <c r="B785" s="696"/>
      <c r="C785" s="696"/>
      <c r="D785" s="697"/>
      <c r="E785" s="667"/>
      <c r="F785" s="668"/>
      <c r="G785" s="260"/>
    </row>
    <row r="786" spans="1:7">
      <c r="A786" s="695" t="s">
        <v>322</v>
      </c>
      <c r="B786" s="696"/>
      <c r="C786" s="696"/>
      <c r="D786" s="697"/>
      <c r="E786" s="667"/>
      <c r="F786" s="668"/>
      <c r="G786" s="260"/>
    </row>
    <row r="787" spans="1:7">
      <c r="A787" s="698" t="s">
        <v>323</v>
      </c>
      <c r="B787" s="699"/>
      <c r="C787" s="699"/>
      <c r="D787" s="700"/>
      <c r="E787" s="667"/>
      <c r="F787" s="668"/>
      <c r="G787" s="260"/>
    </row>
    <row r="788" spans="1:7" ht="14.25" thickBot="1">
      <c r="A788" s="701" t="s">
        <v>303</v>
      </c>
      <c r="B788" s="702"/>
      <c r="C788" s="702"/>
      <c r="D788" s="703"/>
      <c r="E788" s="667"/>
      <c r="F788" s="668"/>
      <c r="G788" s="260"/>
    </row>
    <row r="789" spans="1:7" ht="14.25" thickBot="1">
      <c r="A789" s="704" t="s">
        <v>324</v>
      </c>
      <c r="B789" s="705"/>
      <c r="C789" s="705"/>
      <c r="D789" s="706"/>
      <c r="E789" s="707">
        <f>SUM(E746+E755+E756+E757+E758+E759)</f>
        <v>133291.72</v>
      </c>
      <c r="F789" s="707">
        <f>SUM(F746+F755+F756+F757+F758+F759)</f>
        <v>184739.03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3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5" customHeight="1">
      <c r="A793" s="709" t="s">
        <v>326</v>
      </c>
      <c r="B793" s="710"/>
      <c r="C793" s="711" t="s">
        <v>263</v>
      </c>
      <c r="D793" s="711" t="s">
        <v>264</v>
      </c>
    </row>
    <row r="794" spans="1:7" ht="15.75" customHeight="1" thickBot="1">
      <c r="A794" s="712"/>
      <c r="B794" s="713"/>
      <c r="C794" s="714"/>
      <c r="D794" s="714"/>
    </row>
    <row r="795" spans="1:7">
      <c r="A795" s="715" t="s">
        <v>327</v>
      </c>
      <c r="B795" s="716"/>
      <c r="C795" s="717">
        <v>18548.349999999999</v>
      </c>
      <c r="D795" s="718">
        <v>46596</v>
      </c>
    </row>
    <row r="796" spans="1:7">
      <c r="A796" s="448" t="s">
        <v>328</v>
      </c>
      <c r="B796" s="449"/>
      <c r="C796" s="629"/>
      <c r="D796" s="630"/>
    </row>
    <row r="797" spans="1:7">
      <c r="A797" s="448" t="s">
        <v>329</v>
      </c>
      <c r="B797" s="449"/>
      <c r="C797" s="629">
        <v>21187.97</v>
      </c>
      <c r="D797" s="630">
        <f>18498.83+692</f>
        <v>19190.830000000002</v>
      </c>
    </row>
    <row r="798" spans="1:7" ht="29.45" customHeight="1">
      <c r="A798" s="451" t="s">
        <v>330</v>
      </c>
      <c r="B798" s="452"/>
      <c r="C798" s="629"/>
      <c r="D798" s="630"/>
    </row>
    <row r="799" spans="1:7" ht="42" customHeight="1">
      <c r="A799" s="451" t="s">
        <v>331</v>
      </c>
      <c r="B799" s="452"/>
      <c r="C799" s="629"/>
      <c r="D799" s="630"/>
    </row>
    <row r="800" spans="1:7" ht="29.45" customHeight="1">
      <c r="A800" s="451" t="s">
        <v>332</v>
      </c>
      <c r="B800" s="452"/>
      <c r="C800" s="629">
        <v>1181.3800000000001</v>
      </c>
      <c r="D800" s="630">
        <v>1213.93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4" t="s">
        <v>334</v>
      </c>
      <c r="B802" s="575"/>
      <c r="C802" s="237"/>
      <c r="D802" s="238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3" t="s">
        <v>18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40917.699999999997</v>
      </c>
      <c r="D805" s="722">
        <f>SUM(D795:D804)</f>
        <v>67000.759999999995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3" t="s">
        <v>337</v>
      </c>
      <c r="B837" s="724"/>
      <c r="C837" s="724"/>
      <c r="D837" s="725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278.77</v>
      </c>
      <c r="F843" s="747">
        <f>F844+F845+F846+F847+F848+F849+F850+F851+F852+F853</f>
        <v>419.03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/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278.77</v>
      </c>
      <c r="F853" s="759">
        <v>419.03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278.77</v>
      </c>
      <c r="F854" s="419">
        <f>SUM(F838+F842+F843)</f>
        <v>419.03</v>
      </c>
    </row>
    <row r="878" spans="1:6">
      <c r="A878" s="13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0</v>
      </c>
      <c r="F882" s="767">
        <f>SUM(F883+F884+F888)</f>
        <v>0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2"/>
      <c r="E885" s="629"/>
      <c r="F885" s="629"/>
    </row>
    <row r="886" spans="1:6">
      <c r="A886" s="331" t="s">
        <v>361</v>
      </c>
      <c r="B886" s="775"/>
      <c r="C886" s="775"/>
      <c r="D886" s="472"/>
      <c r="E886" s="629"/>
      <c r="F886" s="629"/>
    </row>
    <row r="887" spans="1:6">
      <c r="A887" s="331" t="s">
        <v>362</v>
      </c>
      <c r="B887" s="775"/>
      <c r="C887" s="775"/>
      <c r="D887" s="472"/>
      <c r="E887" s="629"/>
      <c r="F887" s="629"/>
    </row>
    <row r="888" spans="1:6">
      <c r="A888" s="473" t="s">
        <v>363</v>
      </c>
      <c r="B888" s="776"/>
      <c r="C888" s="776"/>
      <c r="D888" s="474"/>
      <c r="E888" s="777">
        <f>E889+E890+E891+E892+E893</f>
        <v>0</v>
      </c>
      <c r="F888" s="777">
        <f>F889+F890+F891+F892+F893</f>
        <v>0</v>
      </c>
    </row>
    <row r="889" spans="1:6">
      <c r="A889" s="331" t="s">
        <v>364</v>
      </c>
      <c r="B889" s="775"/>
      <c r="C889" s="775"/>
      <c r="D889" s="472"/>
      <c r="E889" s="629"/>
      <c r="F889" s="629"/>
    </row>
    <row r="890" spans="1:6">
      <c r="A890" s="331" t="s">
        <v>365</v>
      </c>
      <c r="B890" s="775"/>
      <c r="C890" s="775"/>
      <c r="D890" s="472"/>
      <c r="E890" s="629"/>
      <c r="F890" s="629"/>
    </row>
    <row r="891" spans="1:6">
      <c r="A891" s="331" t="s">
        <v>366</v>
      </c>
      <c r="B891" s="775"/>
      <c r="C891" s="775"/>
      <c r="D891" s="472"/>
      <c r="E891" s="629"/>
      <c r="F891" s="629"/>
    </row>
    <row r="892" spans="1:6">
      <c r="A892" s="331" t="s">
        <v>367</v>
      </c>
      <c r="B892" s="775"/>
      <c r="C892" s="775"/>
      <c r="D892" s="472"/>
      <c r="E892" s="629"/>
      <c r="F892" s="629"/>
    </row>
    <row r="893" spans="1:6" ht="65.45" customHeight="1" thickBot="1">
      <c r="A893" s="778" t="s">
        <v>368</v>
      </c>
      <c r="B893" s="779"/>
      <c r="C893" s="779"/>
      <c r="D893" s="780"/>
      <c r="E893" s="781">
        <v>0</v>
      </c>
      <c r="F893" s="781"/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0</v>
      </c>
      <c r="F894" s="785">
        <f>SUM(F881+F882)</f>
        <v>0</v>
      </c>
    </row>
    <row r="921" spans="1:6" ht="14.25">
      <c r="A921" s="67" t="s">
        <v>370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0</v>
      </c>
      <c r="F925" s="767">
        <f>SUM(F926:F927)</f>
        <v>0</v>
      </c>
    </row>
    <row r="926" spans="1:6" ht="22.5" customHeight="1">
      <c r="A926" s="797" t="s">
        <v>373</v>
      </c>
      <c r="B926" s="798"/>
      <c r="C926" s="798"/>
      <c r="D926" s="799"/>
      <c r="E926" s="717">
        <v>0</v>
      </c>
      <c r="F926" s="717"/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29"/>
      <c r="F930" s="629"/>
    </row>
    <row r="931" spans="1:6">
      <c r="A931" s="811" t="s">
        <v>378</v>
      </c>
      <c r="B931" s="812"/>
      <c r="C931" s="812"/>
      <c r="D931" s="813"/>
      <c r="E931" s="717">
        <v>0</v>
      </c>
      <c r="F931" s="717"/>
    </row>
    <row r="932" spans="1:6">
      <c r="A932" s="814" t="s">
        <v>379</v>
      </c>
      <c r="B932" s="815"/>
      <c r="C932" s="815"/>
      <c r="D932" s="816"/>
      <c r="E932" s="629"/>
      <c r="F932" s="629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0</v>
      </c>
      <c r="F936" s="821">
        <f>SUM(F924+F925+F928)</f>
        <v>0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0</v>
      </c>
      <c r="F945" s="767">
        <f>SUM(F946:F951)</f>
        <v>0</v>
      </c>
    </row>
    <row r="946" spans="1:6">
      <c r="A946" s="755" t="s">
        <v>386</v>
      </c>
      <c r="B946" s="756"/>
      <c r="C946" s="756"/>
      <c r="D946" s="757"/>
      <c r="E946" s="629"/>
      <c r="F946" s="629"/>
    </row>
    <row r="947" spans="1:6">
      <c r="A947" s="734" t="s">
        <v>387</v>
      </c>
      <c r="B947" s="735"/>
      <c r="C947" s="735"/>
      <c r="D947" s="736"/>
      <c r="E947" s="629"/>
      <c r="F947" s="629"/>
    </row>
    <row r="948" spans="1:6">
      <c r="A948" s="734" t="s">
        <v>388</v>
      </c>
      <c r="B948" s="735"/>
      <c r="C948" s="735"/>
      <c r="D948" s="736"/>
      <c r="E948" s="803">
        <v>0</v>
      </c>
      <c r="F948" s="803"/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0</v>
      </c>
      <c r="F952" s="419">
        <f>SUM(F942+F945)</f>
        <v>0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19">SUM(D973:D973)</f>
        <v>0</v>
      </c>
      <c r="E972" s="847">
        <f t="shared" si="19"/>
        <v>0</v>
      </c>
      <c r="F972" s="847">
        <f t="shared" si="19"/>
        <v>5742.33</v>
      </c>
    </row>
    <row r="973" spans="1:6">
      <c r="A973" s="848" t="s">
        <v>397</v>
      </c>
      <c r="B973" s="350"/>
      <c r="C973" s="295"/>
      <c r="D973" s="237"/>
      <c r="E973" s="236"/>
      <c r="F973" s="237">
        <v>5742.33</v>
      </c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/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0">D972+D976+D977</f>
        <v>0</v>
      </c>
      <c r="E978" s="854">
        <f t="shared" si="20"/>
        <v>0</v>
      </c>
      <c r="F978" s="854">
        <f t="shared" si="20"/>
        <v>5742.33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33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25</v>
      </c>
      <c r="D986" s="858">
        <v>26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 t="s">
        <v>409</v>
      </c>
      <c r="C992" s="252"/>
      <c r="D992" s="253" t="s">
        <v>409</v>
      </c>
      <c r="E992" s="252" t="s">
        <v>409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410</v>
      </c>
      <c r="B994" s="237"/>
      <c r="C994" s="237"/>
      <c r="D994" s="236"/>
      <c r="E994" s="237"/>
    </row>
    <row r="995" spans="1:5">
      <c r="A995" s="860" t="s">
        <v>411</v>
      </c>
      <c r="B995" s="237"/>
      <c r="C995" s="237"/>
      <c r="D995" s="236"/>
      <c r="E995" s="237"/>
    </row>
    <row r="996" spans="1:5">
      <c r="A996" s="860" t="s">
        <v>412</v>
      </c>
      <c r="B996" s="237"/>
      <c r="C996" s="237"/>
      <c r="D996" s="236"/>
      <c r="E996" s="237"/>
    </row>
    <row r="997" spans="1:5">
      <c r="A997" s="860" t="s">
        <v>413</v>
      </c>
      <c r="B997" s="237"/>
      <c r="C997" s="237"/>
      <c r="D997" s="236"/>
      <c r="E997" s="237"/>
    </row>
    <row r="998" spans="1:5">
      <c r="A998" s="860" t="s">
        <v>414</v>
      </c>
      <c r="B998" s="237"/>
      <c r="C998" s="237"/>
      <c r="D998" s="236"/>
      <c r="E998" s="237"/>
    </row>
    <row r="999" spans="1:5" ht="14.25" thickBot="1">
      <c r="A999" s="861" t="s">
        <v>415</v>
      </c>
      <c r="B999" s="621"/>
      <c r="C999" s="621"/>
      <c r="D999" s="862"/>
      <c r="E999" s="621"/>
    </row>
    <row r="1010" spans="1:5" ht="14.25">
      <c r="A1010" s="583" t="s">
        <v>416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417</v>
      </c>
      <c r="E1012" s="867" t="s">
        <v>408</v>
      </c>
    </row>
    <row r="1013" spans="1:5">
      <c r="A1013" s="859" t="s">
        <v>80</v>
      </c>
      <c r="B1013" s="252" t="s">
        <v>409</v>
      </c>
      <c r="C1013" s="252"/>
      <c r="D1013" s="253" t="s">
        <v>409</v>
      </c>
      <c r="E1013" s="252" t="s">
        <v>409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410</v>
      </c>
      <c r="B1015" s="237"/>
      <c r="C1015" s="237"/>
      <c r="D1015" s="236"/>
      <c r="E1015" s="237"/>
    </row>
    <row r="1016" spans="1:5">
      <c r="A1016" s="860" t="s">
        <v>411</v>
      </c>
      <c r="B1016" s="237"/>
      <c r="C1016" s="237"/>
      <c r="D1016" s="236"/>
      <c r="E1016" s="237"/>
    </row>
    <row r="1017" spans="1:5">
      <c r="A1017" s="860" t="s">
        <v>412</v>
      </c>
      <c r="B1017" s="237"/>
      <c r="C1017" s="237"/>
      <c r="D1017" s="236"/>
      <c r="E1017" s="237"/>
    </row>
    <row r="1018" spans="1:5">
      <c r="A1018" s="860" t="s">
        <v>413</v>
      </c>
      <c r="B1018" s="237"/>
      <c r="C1018" s="237"/>
      <c r="D1018" s="236"/>
      <c r="E1018" s="237"/>
    </row>
    <row r="1019" spans="1:5">
      <c r="A1019" s="860" t="s">
        <v>414</v>
      </c>
      <c r="B1019" s="237"/>
      <c r="C1019" s="237"/>
      <c r="D1019" s="236"/>
      <c r="E1019" s="237"/>
    </row>
    <row r="1020" spans="1:5" ht="14.25" thickBot="1">
      <c r="A1020" s="861" t="s">
        <v>415</v>
      </c>
      <c r="B1020" s="621"/>
      <c r="C1020" s="621"/>
      <c r="D1020" s="862"/>
      <c r="E1020" s="621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418</v>
      </c>
      <c r="B1029" s="871"/>
      <c r="C1029" s="869">
        <v>45009</v>
      </c>
      <c r="D1029" s="870"/>
      <c r="E1029" s="871"/>
      <c r="F1029" s="870" t="s">
        <v>419</v>
      </c>
      <c r="G1029" s="870"/>
    </row>
    <row r="1030" spans="1:7" ht="15">
      <c r="A1030" s="871" t="s">
        <v>420</v>
      </c>
      <c r="B1030" s="341"/>
      <c r="C1030" s="870" t="s">
        <v>421</v>
      </c>
      <c r="D1030" s="872"/>
      <c r="E1030" s="871"/>
      <c r="F1030" s="870" t="s">
        <v>422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&amp;C&amp;"Arial,Pogrubiony"Przedszkole Nr 93 "Baśniowy Dworek na Kole", ul. Jana Brożka 5, 01-451 Warszawa&amp;"Arial,Normalny"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2023-04-19T07:37:23Z</dcterms:created>
  <dcterms:modified xsi:type="dcterms:W3CDTF">2023-04-19T07:37:23Z</dcterms:modified>
</cp:coreProperties>
</file>