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0E18A29A-B376-4D32-B759-2DDD87537B27}" xr6:coauthVersionLast="36" xr6:coauthVersionMax="36" xr10:uidLastSave="{00000000-0000-0000-0000-000000000000}"/>
  <bookViews>
    <workbookView xWindow="0" yWindow="0" windowWidth="28800" windowHeight="11805" xr2:uid="{F9EFA7CD-52F4-4A31-B1FD-9B173E0FEEC8}"/>
  </bookViews>
  <sheets>
    <sheet name="SP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E882" i="1" s="1"/>
  <c r="E894" i="1" s="1"/>
  <c r="F884" i="1"/>
  <c r="F882" i="1" s="1"/>
  <c r="F894" i="1" s="1"/>
  <c r="E884" i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B29" i="1"/>
  <c r="I28" i="1"/>
  <c r="I26" i="1" s="1"/>
  <c r="I27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H37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E19" i="1"/>
  <c r="D19" i="1"/>
  <c r="C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2" i="1" s="1"/>
  <c r="I13" i="1"/>
  <c r="H12" i="1"/>
  <c r="G12" i="1"/>
  <c r="F12" i="1"/>
  <c r="F19" i="1" s="1"/>
  <c r="F37" i="1" s="1"/>
  <c r="E12" i="1"/>
  <c r="D12" i="1"/>
  <c r="C12" i="1"/>
  <c r="B12" i="1"/>
  <c r="B19" i="1" s="1"/>
  <c r="I11" i="1"/>
  <c r="I36" i="1" s="1"/>
  <c r="G283" i="1" l="1"/>
  <c r="C37" i="1"/>
  <c r="D37" i="1"/>
  <c r="E37" i="1"/>
  <c r="G37" i="1"/>
  <c r="E109" i="1"/>
  <c r="I19" i="1"/>
  <c r="I37" i="1" s="1"/>
</calcChain>
</file>

<file path=xl/sharedStrings.xml><?xml version="1.0" encoding="utf-8"?>
<sst xmlns="http://schemas.openxmlformats.org/spreadsheetml/2006/main" count="646" uniqueCount="425">
  <si>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</si>
  <si>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</si>
  <si>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</si>
  <si>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</si>
  <si>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</si>
  <si>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</si>
  <si>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</si>
  <si>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</si>
  <si>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</si>
  <si>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</si>
  <si>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</si>
  <si>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</si>
  <si>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</si>
  <si>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</si>
  <si>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</si>
  <si>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</si>
  <si>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</si>
  <si>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</si>
  <si>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</si>
  <si>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</si>
  <si>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</si>
  <si>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</si>
  <si>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</si>
  <si>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</si>
  <si>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</si>
  <si>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</si>
  <si>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</si>
  <si>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</si>
  <si>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</si>
  <si>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</si>
  <si>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</si>
  <si>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</si>
  <si>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</si>
  <si>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</si>
  <si>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</si>
  <si>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</si>
  <si>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</si>
  <si>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</si>
  <si>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</si>
  <si>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</si>
  <si>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</si>
  <si>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</si>
  <si>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</si>
  <si>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</si>
  <si>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</si>
  <si>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</si>
  <si>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</si>
  <si>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</si>
  <si>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</si>
  <si>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</si>
  <si>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</si>
  <si>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</si>
  <si>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</si>
  <si>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</si>
  <si>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</si>
  <si>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</si>
  <si>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</si>
  <si>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</si>
  <si>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</si>
  <si>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</si>
  <si>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</si>
  <si>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</si>
  <si>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</si>
  <si>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</si>
  <si>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</si>
  <si>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</si>
  <si>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</si>
  <si>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</si>
  <si>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</si>
  <si>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</si>
  <si>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</si>
  <si>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</si>
  <si>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</si>
  <si>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</si>
  <si>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</si>
  <si>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</si>
  <si>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</si>
  <si>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</si>
  <si>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</si>
  <si>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</si>
  <si>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</si>
  <si>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</si>
  <si>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</si>
  <si>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</si>
  <si>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</si>
  <si>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</si>
  <si>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</si>
  <si>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</si>
  <si>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</si>
  <si>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</si>
  <si>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</si>
  <si>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</si>
  <si>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</si>
  <si>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</si>
  <si>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</si>
  <si>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</si>
  <si>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</si>
  <si>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</si>
  <si>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</si>
  <si>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</si>
  <si>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</si>
  <si>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</si>
  <si>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</si>
  <si>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</si>
  <si>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</si>
  <si>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</si>
  <si>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</si>
  <si>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</si>
  <si>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</si>
  <si>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</si>
  <si>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</si>
  <si>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</si>
  <si>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</si>
  <si>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</si>
  <si>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</si>
  <si>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</si>
  <si>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</si>
  <si>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</si>
  <si>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</si>
  <si>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</si>
  <si>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</si>
  <si>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</si>
  <si>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</si>
  <si>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</si>
  <si>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</si>
  <si>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</si>
  <si>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</si>
  <si>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</si>
  <si>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</si>
  <si>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</si>
  <si>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</si>
  <si>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</si>
  <si>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</si>
  <si>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</si>
  <si>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</si>
  <si>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</si>
  <si>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</si>
  <si>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</si>
  <si>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</si>
  <si>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</si>
  <si>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</si>
  <si>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</si>
  <si>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</si>
  <si>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</si>
  <si>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</si>
  <si>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</si>
  <si>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</si>
  <si>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</si>
  <si>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</si>
  <si>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</si>
  <si>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</si>
  <si>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</si>
  <si>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</si>
  <si>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</si>
  <si>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</si>
  <si>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</si>
  <si>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</si>
  <si>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</si>
  <si>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</si>
  <si>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</si>
  <si>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</si>
  <si>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</si>
  <si>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</si>
  <si>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</si>
  <si>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</si>
  <si>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</si>
  <si>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</si>
  <si>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</si>
  <si>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</si>
  <si>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</si>
  <si>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</si>
  <si>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</si>
  <si>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</si>
  <si>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</si>
  <si>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</si>
  <si>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</si>
  <si>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</si>
  <si>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</si>
  <si>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</si>
  <si>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</si>
  <si>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</si>
  <si>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</si>
  <si>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</si>
  <si>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</si>
  <si>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</si>
  <si>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</si>
  <si>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</si>
  <si>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</si>
  <si>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</si>
  <si>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</si>
  <si>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</si>
  <si>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</si>
  <si>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</si>
  <si>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</si>
  <si>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</si>
  <si>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</si>
  <si>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</si>
  <si>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</si>
  <si>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</si>
  <si>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</si>
  <si>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</si>
  <si>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</si>
  <si>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</si>
  <si>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</si>
  <si>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</si>
  <si>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</si>
  <si>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</si>
  <si>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</si>
  <si>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</si>
  <si>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</si>
  <si>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</si>
  <si>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</si>
  <si>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</si>
  <si>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</si>
  <si>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</si>
  <si>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</si>
  <si>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</si>
  <si>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</si>
  <si>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</si>
  <si>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</si>
  <si>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</si>
  <si>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</si>
  <si>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</si>
  <si>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</si>
  <si>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</si>
  <si>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</si>
  <si>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</si>
  <si>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</si>
  <si>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</si>
  <si>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</si>
  <si>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</si>
  <si>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</si>
  <si>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</si>
  <si>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</si>
  <si>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</si>
  <si>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</si>
  <si>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</si>
  <si>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</si>
  <si>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</si>
  <si>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</si>
  <si>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</si>
  <si>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</si>
  <si>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</si>
  <si>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</si>
  <si>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</si>
  <si>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</si>
  <si>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</si>
  <si>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</si>
  <si>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</si>
  <si>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</si>
  <si>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</si>
  <si>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</si>
  <si>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</si>
  <si>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</si>
  <si>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</si>
  <si>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</si>
  <si>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</si>
  <si>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</si>
  <si>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</si>
  <si>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</si>
  <si>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</si>
  <si>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</si>
  <si>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</si>
  <si>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</si>
  <si>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</si>
  <si>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</si>
  <si>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</si>
  <si>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</si>
  <si>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</si>
  <si>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</si>
  <si>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</si>
  <si>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</si>
  <si>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</si>
  <si>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</si>
  <si>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</si>
  <si>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</si>
  <si>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</si>
  <si>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</si>
  <si>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</si>
  <si>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</si>
  <si>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</si>
  <si>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</si>
  <si>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</si>
  <si>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</si>
  <si>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</si>
  <si>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</si>
  <si>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</si>
  <si>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</si>
  <si>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</si>
  <si>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</si>
  <si>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</si>
  <si>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</si>
  <si>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</si>
  <si>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</si>
  <si>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</si>
  <si>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</si>
  <si>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</si>
  <si>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</si>
  <si>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</si>
  <si>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</si>
  <si>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</si>
  <si>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</si>
  <si>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</si>
  <si>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</si>
  <si>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</si>
  <si>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</si>
  <si>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</si>
  <si>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</si>
  <si>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</si>
  <si>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</si>
  <si>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</si>
  <si>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</si>
  <si>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</si>
  <si>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</si>
  <si>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</si>
  <si>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</si>
  <si>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</si>
  <si>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</si>
  <si>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</si>
  <si>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</si>
  <si>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</si>
  <si>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</si>
  <si>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</si>
  <si>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</si>
  <si>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</si>
  <si>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</si>
  <si>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</si>
  <si>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</si>
  <si>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</si>
  <si>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</si>
  <si>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</si>
  <si>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</si>
  <si>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</si>
  <si>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</si>
  <si>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</si>
  <si>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</si>
  <si>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</si>
  <si>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</si>
  <si>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</si>
  <si>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</si>
  <si>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</si>
  <si>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</si>
  <si>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</si>
  <si>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</si>
  <si>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</si>
  <si>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</si>
  <si>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</si>
  <si>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</si>
  <si>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</si>
  <si>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</si>
  <si>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</si>
  <si>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</si>
  <si>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</si>
  <si>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</si>
  <si>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</si>
  <si>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</si>
  <si>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</si>
  <si>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</si>
  <si>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</si>
  <si>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</si>
  <si>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</si>
  <si>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</si>
  <si>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</si>
  <si>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</si>
  <si>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</si>
  <si>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</si>
  <si>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</si>
  <si>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</si>
  <si>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</si>
  <si>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</si>
  <si>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</si>
  <si>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</si>
  <si>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</si>
  <si>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</si>
  <si>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</si>
  <si>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</si>
  <si>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</si>
  <si>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</si>
  <si>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</si>
  <si>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</si>
  <si>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</si>
  <si>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</si>
  <si>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</si>
  <si>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</si>
  <si>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</si>
  <si>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</si>
  <si>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</si>
  <si>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</si>
  <si>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</si>
  <si>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</si>
  <si>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</si>
  <si>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</si>
  <si>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</si>
  <si>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</si>
  <si>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</si>
  <si>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</si>
  <si>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</si>
  <si>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</si>
  <si>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</si>
  <si>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</si>
  <si>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</si>
  <si>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</si>
  <si>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</si>
  <si>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</si>
  <si>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</si>
  <si>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</si>
  <si>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</si>
  <si>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</si>
  <si>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</si>
  <si>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</si>
  <si>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</si>
  <si>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występują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</si>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</sst>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72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1" xfId="0" applyNumberFormat="1" applyFont="1" applyFill="1" applyBorder="1" applyAlignment="1" applyProtection="1">
      <alignment horizontal="right"/>
      <protection locked="0"/>
    </xf>
    <xf numFmtId="4" fontId="10" fillId="0" borderId="22" xfId="0" applyNumberFormat="1" applyFont="1" applyFill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2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1" xfId="0" applyNumberFormat="1" applyFont="1" applyFill="1" applyBorder="1" applyAlignment="1" applyProtection="1">
      <alignment horizontal="right"/>
      <protection locked="0"/>
    </xf>
    <xf numFmtId="4" fontId="13" fillId="0" borderId="22" xfId="0" applyNumberFormat="1" applyFont="1" applyFill="1" applyBorder="1" applyAlignment="1">
      <alignment horizontal="right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0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4" xfId="0" applyNumberFormat="1" applyFont="1" applyFill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80" xfId="0" applyNumberFormat="1" applyFont="1" applyFill="1" applyBorder="1" applyAlignment="1" applyProtection="1">
      <alignment horizontal="right" vertical="center"/>
      <protection locked="0"/>
    </xf>
    <xf numFmtId="4" fontId="35" fillId="0" borderId="49" xfId="0" applyNumberFormat="1" applyFont="1" applyFill="1" applyBorder="1" applyAlignment="1" applyProtection="1">
      <alignment horizontal="right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35" fillId="0" borderId="103" xfId="0" applyNumberFormat="1" applyFont="1" applyFill="1" applyBorder="1" applyAlignment="1" applyProtection="1">
      <alignment horizontal="right" vertical="center"/>
      <protection locked="0"/>
    </xf>
    <xf numFmtId="4" fontId="35" fillId="0" borderId="53" xfId="0" applyNumberFormat="1" applyFont="1" applyFill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8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Fill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Fill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5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 applyProtection="1">
      <alignment vertical="center"/>
      <protection locked="0"/>
    </xf>
    <xf numFmtId="4" fontId="30" fillId="0" borderId="63" xfId="0" applyNumberFormat="1" applyFont="1" applyFill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Fill="1" applyBorder="1" applyAlignment="1" applyProtection="1">
      <alignment vertical="center"/>
      <protection locked="0"/>
    </xf>
    <xf numFmtId="4" fontId="30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Fill="1" applyBorder="1" applyAlignment="1" applyProtection="1">
      <alignment vertical="center"/>
      <protection locked="0"/>
    </xf>
    <xf numFmtId="4" fontId="30" fillId="0" borderId="2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30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Fill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0" borderId="53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5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7" xfId="0" applyNumberFormat="1" applyFont="1" applyFill="1" applyBorder="1" applyAlignment="1" applyProtection="1">
      <alignment vertical="center"/>
      <protection locked="0"/>
    </xf>
    <xf numFmtId="4" fontId="35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Fill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14B2C388-58B0-49FA-82C4-FEA28930ABE6}"/>
    <cellStyle name="Normalny" xfId="0" builtinId="0"/>
    <cellStyle name="Normalny 2" xfId="4" xr:uid="{1D18EAC0-3593-4F9E-9C3C-2B3FD18B7168}"/>
    <cellStyle name="Normalny 3" xfId="5" xr:uid="{BA84E9F8-116B-47AB-8672-8647677596D0}"/>
    <cellStyle name="Normalny_dzielnice termin spr." xfId="2" xr:uid="{96F25A0F-408F-40D9-B57D-894F9C192AD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42B8-5472-4ED4-AE59-B6D77D018B4E}">
  <sheetPr codeName="Arkusz7">
    <tabColor rgb="FF92D050"/>
  </sheetPr>
  <dimension ref="A2:J1030"/>
  <sheetViews>
    <sheetView tabSelected="1" view="pageLayout" topLeftCell="A1016" zoomScaleNormal="90" workbookViewId="0">
      <selection activeCell="D1042" sqref="D1042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4957118.29</v>
      </c>
      <c r="E11" s="40">
        <v>586416.23</v>
      </c>
      <c r="F11" s="40"/>
      <c r="G11" s="40">
        <v>459720.94</v>
      </c>
      <c r="H11" s="40"/>
      <c r="I11" s="41">
        <f>SUM(B11:H11)</f>
        <v>6003255.46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46677</v>
      </c>
      <c r="F12" s="44">
        <f t="shared" si="0"/>
        <v>0</v>
      </c>
      <c r="G12" s="44">
        <f t="shared" si="0"/>
        <v>89804.94</v>
      </c>
      <c r="H12" s="44">
        <f t="shared" si="0"/>
        <v>0</v>
      </c>
      <c r="I12" s="41">
        <f t="shared" si="0"/>
        <v>136481.94</v>
      </c>
    </row>
    <row r="13" spans="1:10">
      <c r="A13" s="45" t="s">
        <v>16</v>
      </c>
      <c r="B13" s="46"/>
      <c r="C13" s="46"/>
      <c r="D13" s="47"/>
      <c r="E13" s="48">
        <v>46677</v>
      </c>
      <c r="F13" s="48"/>
      <c r="G13" s="48">
        <v>85176.81</v>
      </c>
      <c r="H13" s="48"/>
      <c r="I13" s="49">
        <f>SUM(B13:H13)</f>
        <v>131853.81</v>
      </c>
    </row>
    <row r="14" spans="1:10">
      <c r="A14" s="45" t="s">
        <v>17</v>
      </c>
      <c r="B14" s="50"/>
      <c r="C14" s="50"/>
      <c r="D14" s="48"/>
      <c r="E14" s="48"/>
      <c r="F14" s="47"/>
      <c r="G14" s="48">
        <v>4628.13</v>
      </c>
      <c r="H14" s="47"/>
      <c r="I14" s="49">
        <f>SUM(B14:H14)</f>
        <v>4628.13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0</v>
      </c>
      <c r="H16" s="44">
        <f t="shared" si="1"/>
        <v>0</v>
      </c>
      <c r="I16" s="41">
        <f t="shared" si="1"/>
        <v>0</v>
      </c>
    </row>
    <row r="17" spans="1:9">
      <c r="A17" s="45" t="s">
        <v>20</v>
      </c>
      <c r="B17" s="46"/>
      <c r="C17" s="46"/>
      <c r="D17" s="46"/>
      <c r="E17" s="50"/>
      <c r="F17" s="50"/>
      <c r="G17" s="50"/>
      <c r="H17" s="46"/>
      <c r="I17" s="51">
        <f>SUM(B17:H17)</f>
        <v>0</v>
      </c>
    </row>
    <row r="18" spans="1:9">
      <c r="A18" s="45" t="s">
        <v>17</v>
      </c>
      <c r="B18" s="50"/>
      <c r="C18" s="46"/>
      <c r="D18" s="50"/>
      <c r="E18" s="50"/>
      <c r="F18" s="46"/>
      <c r="G18" s="50"/>
      <c r="H18" s="50"/>
      <c r="I18" s="51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4957118.29</v>
      </c>
      <c r="E19" s="43">
        <f t="shared" si="2"/>
        <v>633093.23</v>
      </c>
      <c r="F19" s="43">
        <f t="shared" si="2"/>
        <v>0</v>
      </c>
      <c r="G19" s="43">
        <f t="shared" si="2"/>
        <v>549525.88</v>
      </c>
      <c r="H19" s="43">
        <f t="shared" si="2"/>
        <v>0</v>
      </c>
      <c r="I19" s="52">
        <f t="shared" si="2"/>
        <v>6139737.4000000004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3960833.96</v>
      </c>
      <c r="E21" s="40">
        <v>586416.23</v>
      </c>
      <c r="F21" s="40"/>
      <c r="G21" s="40">
        <v>457100.64</v>
      </c>
      <c r="H21" s="40"/>
      <c r="I21" s="41">
        <f>SUM(B21:H21)</f>
        <v>5004350.8299999991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107063.38</v>
      </c>
      <c r="E22" s="44">
        <f t="shared" si="3"/>
        <v>46677</v>
      </c>
      <c r="F22" s="44">
        <f t="shared" si="3"/>
        <v>0</v>
      </c>
      <c r="G22" s="44">
        <f t="shared" si="3"/>
        <v>92425.24</v>
      </c>
      <c r="H22" s="44">
        <f t="shared" si="3"/>
        <v>0</v>
      </c>
      <c r="I22" s="41">
        <f t="shared" si="3"/>
        <v>246165.62</v>
      </c>
    </row>
    <row r="23" spans="1:9">
      <c r="A23" s="45" t="s">
        <v>23</v>
      </c>
      <c r="B23" s="50"/>
      <c r="C23" s="50"/>
      <c r="D23" s="48">
        <v>107063.38</v>
      </c>
      <c r="E23" s="48">
        <v>0</v>
      </c>
      <c r="F23" s="48"/>
      <c r="G23" s="48">
        <v>2620.3000000000002</v>
      </c>
      <c r="H23" s="47"/>
      <c r="I23" s="49">
        <f t="shared" ref="I23:I28" si="4">SUM(B23:H23)</f>
        <v>109683.68000000001</v>
      </c>
    </row>
    <row r="24" spans="1:9">
      <c r="A24" s="45" t="s">
        <v>17</v>
      </c>
      <c r="B24" s="46"/>
      <c r="C24" s="46"/>
      <c r="D24" s="48"/>
      <c r="E24" s="48">
        <v>46677</v>
      </c>
      <c r="F24" s="48"/>
      <c r="G24" s="48">
        <v>89804.94</v>
      </c>
      <c r="H24" s="47"/>
      <c r="I24" s="49">
        <f t="shared" si="4"/>
        <v>136481.94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3">
        <f t="shared" si="5"/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52">
        <f t="shared" si="5"/>
        <v>0</v>
      </c>
    </row>
    <row r="27" spans="1:9">
      <c r="A27" s="45" t="s">
        <v>20</v>
      </c>
      <c r="B27" s="46"/>
      <c r="C27" s="46"/>
      <c r="D27" s="46"/>
      <c r="E27" s="50"/>
      <c r="F27" s="50"/>
      <c r="G27" s="50"/>
      <c r="H27" s="46"/>
      <c r="I27" s="51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46"/>
      <c r="G28" s="50"/>
      <c r="H28" s="50"/>
      <c r="I28" s="51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4067897.34</v>
      </c>
      <c r="E29" s="44">
        <f t="shared" si="6"/>
        <v>633093.23</v>
      </c>
      <c r="F29" s="44">
        <f t="shared" si="6"/>
        <v>0</v>
      </c>
      <c r="G29" s="44">
        <f t="shared" si="6"/>
        <v>549525.88</v>
      </c>
      <c r="H29" s="44">
        <f t="shared" si="6"/>
        <v>0</v>
      </c>
      <c r="I29" s="52">
        <f t="shared" si="6"/>
        <v>5250516.4499999993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1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1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996284.33000000007</v>
      </c>
      <c r="E36" s="58">
        <f>E11-E21-E31</f>
        <v>0</v>
      </c>
      <c r="F36" s="58">
        <f t="shared" si="8"/>
        <v>0</v>
      </c>
      <c r="G36" s="58">
        <f t="shared" si="8"/>
        <v>2620.2999999999884</v>
      </c>
      <c r="H36" s="58">
        <f t="shared" si="8"/>
        <v>0</v>
      </c>
      <c r="I36" s="59">
        <f t="shared" si="8"/>
        <v>998904.63000000082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889220.95000000019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889220.95000000112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/>
      <c r="B51" s="78"/>
      <c r="C51" s="79"/>
    </row>
    <row r="52" spans="1:3" ht="15">
      <c r="A52" s="80" t="s">
        <v>14</v>
      </c>
      <c r="B52" s="81"/>
      <c r="C52" s="82">
        <v>26304.95</v>
      </c>
    </row>
    <row r="53" spans="1:3" ht="15">
      <c r="A53" s="83" t="s">
        <v>15</v>
      </c>
      <c r="B53" s="84"/>
      <c r="C53" s="85">
        <f>SUM(C54:C55)</f>
        <v>1590.39</v>
      </c>
    </row>
    <row r="54" spans="1:3" ht="15">
      <c r="A54" s="86" t="s">
        <v>16</v>
      </c>
      <c r="B54" s="87"/>
      <c r="C54" s="88"/>
    </row>
    <row r="55" spans="1:3" ht="15">
      <c r="A55" s="86" t="s">
        <v>17</v>
      </c>
      <c r="B55" s="87"/>
      <c r="C55" s="88">
        <v>1590.39</v>
      </c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27895.34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26304.95</v>
      </c>
    </row>
    <row r="62" spans="1:3" ht="15">
      <c r="A62" s="83" t="s">
        <v>15</v>
      </c>
      <c r="B62" s="84"/>
      <c r="C62" s="85">
        <f>SUM(C63:C64)</f>
        <v>1590.39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1590.39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27895.34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7877.13</v>
      </c>
      <c r="F238" s="237">
        <v>159.08000000000001</v>
      </c>
      <c r="G238" s="237"/>
      <c r="H238" s="237"/>
      <c r="I238" s="294">
        <f>E238+F238-G238-H238</f>
        <v>8036.21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7877.13</v>
      </c>
      <c r="F241" s="302">
        <f>F236+F238+F240</f>
        <v>159.08000000000001</v>
      </c>
      <c r="G241" s="302">
        <f>G236+G238+G240</f>
        <v>0</v>
      </c>
      <c r="H241" s="302">
        <f>H236+H238+H240</f>
        <v>0</v>
      </c>
      <c r="I241" s="303">
        <f>I236+I238+I240</f>
        <v>8036.21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400.5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5">
      <c r="A465" s="448" t="s">
        <v>194</v>
      </c>
      <c r="B465" s="449"/>
      <c r="C465" s="400"/>
      <c r="D465" s="450"/>
    </row>
    <row r="466" spans="1:5">
      <c r="A466" s="448" t="s">
        <v>195</v>
      </c>
      <c r="B466" s="449"/>
      <c r="C466" s="400"/>
      <c r="D466" s="450"/>
    </row>
    <row r="467" spans="1:5">
      <c r="A467" s="448" t="s">
        <v>196</v>
      </c>
      <c r="B467" s="449"/>
      <c r="C467" s="400"/>
      <c r="D467" s="450"/>
    </row>
    <row r="468" spans="1:5" ht="14.25" thickBot="1">
      <c r="A468" s="453" t="s">
        <v>17</v>
      </c>
      <c r="B468" s="454"/>
      <c r="C468" s="455">
        <v>400.5</v>
      </c>
      <c r="D468" s="456"/>
    </row>
    <row r="469" spans="1:5" ht="14.25" thickBot="1">
      <c r="A469" s="439" t="s">
        <v>197</v>
      </c>
      <c r="B469" s="440"/>
      <c r="C469" s="418">
        <f>SUM(C470:C479)</f>
        <v>1149.48</v>
      </c>
      <c r="D469" s="419">
        <f>SUM(D470:D479)</f>
        <v>2001.8899999999999</v>
      </c>
    </row>
    <row r="470" spans="1:5" ht="59.25" customHeight="1">
      <c r="A470" s="277" t="s">
        <v>188</v>
      </c>
      <c r="B470" s="279"/>
      <c r="C470" s="446"/>
      <c r="D470" s="447"/>
    </row>
    <row r="471" spans="1:5">
      <c r="A471" s="444" t="s">
        <v>189</v>
      </c>
      <c r="B471" s="445"/>
      <c r="C471" s="446"/>
      <c r="D471" s="447"/>
    </row>
    <row r="472" spans="1:5">
      <c r="A472" s="448" t="s">
        <v>190</v>
      </c>
      <c r="B472" s="449"/>
      <c r="C472" s="400"/>
      <c r="D472" s="450"/>
    </row>
    <row r="473" spans="1:5" ht="27.75" customHeight="1">
      <c r="A473" s="451" t="s">
        <v>191</v>
      </c>
      <c r="B473" s="452"/>
      <c r="C473" s="457">
        <v>504.64</v>
      </c>
      <c r="D473" s="458">
        <v>940.54</v>
      </c>
      <c r="E473" s="459"/>
    </row>
    <row r="474" spans="1:5" ht="24.75" customHeight="1">
      <c r="A474" s="451" t="s">
        <v>192</v>
      </c>
      <c r="B474" s="452"/>
      <c r="C474" s="457">
        <v>190.35</v>
      </c>
      <c r="D474" s="458">
        <v>1061.3499999999999</v>
      </c>
      <c r="E474" s="459"/>
    </row>
    <row r="475" spans="1:5">
      <c r="A475" s="451" t="s">
        <v>193</v>
      </c>
      <c r="B475" s="452"/>
      <c r="C475" s="457"/>
      <c r="D475" s="458"/>
      <c r="E475" s="459"/>
    </row>
    <row r="476" spans="1:5">
      <c r="A476" s="448" t="s">
        <v>194</v>
      </c>
      <c r="B476" s="449"/>
      <c r="C476" s="457"/>
      <c r="D476" s="458"/>
      <c r="E476" s="459"/>
    </row>
    <row r="477" spans="1:5">
      <c r="A477" s="448" t="s">
        <v>198</v>
      </c>
      <c r="B477" s="449"/>
      <c r="C477" s="457"/>
      <c r="D477" s="458"/>
      <c r="E477" s="459"/>
    </row>
    <row r="478" spans="1:5">
      <c r="A478" s="448" t="s">
        <v>196</v>
      </c>
      <c r="B478" s="449"/>
      <c r="C478" s="457"/>
      <c r="D478" s="458"/>
      <c r="E478" s="459"/>
    </row>
    <row r="479" spans="1:5" ht="14.25" thickBot="1">
      <c r="A479" s="367" t="s">
        <v>17</v>
      </c>
      <c r="B479" s="368"/>
      <c r="C479" s="460">
        <v>454.49</v>
      </c>
      <c r="D479" s="461"/>
      <c r="E479" s="459"/>
    </row>
    <row r="480" spans="1:5" ht="14.25" thickBot="1">
      <c r="A480" s="462" t="s">
        <v>12</v>
      </c>
      <c r="B480" s="463"/>
      <c r="C480" s="464">
        <f>C458+C469</f>
        <v>1549.98</v>
      </c>
      <c r="D480" s="303">
        <f>D458+D469</f>
        <v>2001.8899999999999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5" t="s">
        <v>200</v>
      </c>
      <c r="B496" s="466"/>
      <c r="C496" s="467" t="s">
        <v>14</v>
      </c>
      <c r="D496" s="343" t="s">
        <v>105</v>
      </c>
    </row>
    <row r="497" spans="1:4">
      <c r="A497" s="468" t="s">
        <v>201</v>
      </c>
      <c r="B497" s="469"/>
      <c r="C497" s="298">
        <f>SUM(C498:C504)</f>
        <v>0</v>
      </c>
      <c r="D497" s="298">
        <f>SUM(D498:D504)</f>
        <v>0</v>
      </c>
    </row>
    <row r="498" spans="1:4">
      <c r="A498" s="470" t="s">
        <v>202</v>
      </c>
      <c r="B498" s="471"/>
      <c r="C498" s="472"/>
      <c r="D498" s="473"/>
    </row>
    <row r="499" spans="1:4">
      <c r="A499" s="470" t="s">
        <v>203</v>
      </c>
      <c r="B499" s="471"/>
      <c r="C499" s="472"/>
      <c r="D499" s="473"/>
    </row>
    <row r="500" spans="1:4" ht="27.75" customHeight="1">
      <c r="A500" s="331" t="s">
        <v>204</v>
      </c>
      <c r="B500" s="474"/>
      <c r="C500" s="472"/>
      <c r="D500" s="473"/>
    </row>
    <row r="501" spans="1:4">
      <c r="A501" s="331" t="s">
        <v>205</v>
      </c>
      <c r="B501" s="474"/>
      <c r="C501" s="472"/>
      <c r="D501" s="473"/>
    </row>
    <row r="502" spans="1:4" ht="17.25" customHeight="1">
      <c r="A502" s="331" t="s">
        <v>206</v>
      </c>
      <c r="B502" s="474"/>
      <c r="C502" s="472"/>
      <c r="D502" s="473"/>
    </row>
    <row r="503" spans="1:4" ht="16.5" customHeight="1">
      <c r="A503" s="331" t="s">
        <v>207</v>
      </c>
      <c r="B503" s="474"/>
      <c r="C503" s="472"/>
      <c r="D503" s="473"/>
    </row>
    <row r="504" spans="1:4">
      <c r="A504" s="331" t="s">
        <v>135</v>
      </c>
      <c r="B504" s="474"/>
      <c r="C504" s="472"/>
      <c r="D504" s="473"/>
    </row>
    <row r="505" spans="1:4">
      <c r="A505" s="475" t="s">
        <v>208</v>
      </c>
      <c r="B505" s="476"/>
      <c r="C505" s="298">
        <f>C506+C507+C509</f>
        <v>0</v>
      </c>
      <c r="D505" s="477">
        <f>D506+D507+D509</f>
        <v>0</v>
      </c>
    </row>
    <row r="506" spans="1:4">
      <c r="A506" s="332" t="s">
        <v>209</v>
      </c>
      <c r="B506" s="478"/>
      <c r="C506" s="479"/>
      <c r="D506" s="480"/>
    </row>
    <row r="507" spans="1:4">
      <c r="A507" s="332" t="s">
        <v>210</v>
      </c>
      <c r="B507" s="478"/>
      <c r="C507" s="479"/>
      <c r="D507" s="480"/>
    </row>
    <row r="508" spans="1:4">
      <c r="A508" s="332" t="s">
        <v>211</v>
      </c>
      <c r="B508" s="478"/>
      <c r="C508" s="479"/>
      <c r="D508" s="480"/>
    </row>
    <row r="509" spans="1:4" ht="14.25" thickBot="1">
      <c r="A509" s="481" t="s">
        <v>135</v>
      </c>
      <c r="B509" s="482"/>
      <c r="C509" s="479"/>
      <c r="D509" s="480"/>
    </row>
    <row r="510" spans="1:4" ht="14.25" thickBot="1">
      <c r="A510" s="462" t="s">
        <v>12</v>
      </c>
      <c r="B510" s="463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3"/>
      <c r="C513" s="483"/>
      <c r="D513" s="483"/>
    </row>
    <row r="514" spans="1:5" ht="14.25" thickBot="1">
      <c r="A514" s="260"/>
      <c r="B514" s="484"/>
      <c r="C514" s="260"/>
      <c r="D514" s="260"/>
    </row>
    <row r="515" spans="1:5" ht="30.75" customHeight="1" thickBot="1">
      <c r="A515" s="485"/>
      <c r="B515" s="486"/>
      <c r="C515" s="467" t="s">
        <v>101</v>
      </c>
      <c r="D515" s="343" t="s">
        <v>21</v>
      </c>
    </row>
    <row r="516" spans="1:5" ht="14.25" thickBot="1">
      <c r="A516" s="487" t="s">
        <v>213</v>
      </c>
      <c r="B516" s="488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3"/>
      <c r="C520" s="483"/>
      <c r="D520" s="483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9" t="s">
        <v>217</v>
      </c>
      <c r="B523" s="436"/>
      <c r="C523" s="490">
        <v>48198.41</v>
      </c>
      <c r="D523" s="491">
        <v>75905.3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2" t="s">
        <v>218</v>
      </c>
      <c r="B525" s="493"/>
      <c r="C525" s="493"/>
      <c r="D525" s="151"/>
      <c r="E525" s="151"/>
    </row>
    <row r="537" spans="1:10" ht="14.25">
      <c r="A537" s="494" t="s">
        <v>219</v>
      </c>
      <c r="B537" s="494"/>
      <c r="C537" s="494"/>
      <c r="D537" s="494"/>
      <c r="E537" s="494"/>
      <c r="F537" s="494"/>
      <c r="G537" s="494"/>
      <c r="H537" s="494"/>
      <c r="I537" s="494"/>
    </row>
    <row r="539" spans="1:10" ht="14.25">
      <c r="A539" s="494" t="s">
        <v>220</v>
      </c>
      <c r="B539" s="494"/>
      <c r="C539" s="494"/>
      <c r="D539" s="494"/>
      <c r="E539" s="494"/>
      <c r="F539" s="494"/>
      <c r="G539" s="494"/>
      <c r="H539" s="494"/>
      <c r="I539" s="494"/>
    </row>
    <row r="540" spans="1:10" ht="17.25" thickBot="1">
      <c r="A540" s="495"/>
      <c r="B540" s="495"/>
      <c r="C540" s="495"/>
      <c r="D540" s="495"/>
      <c r="E540" s="495"/>
      <c r="F540" s="495"/>
      <c r="G540" s="495"/>
      <c r="H540" s="495"/>
      <c r="I540" s="496"/>
    </row>
    <row r="541" spans="1:10" ht="34.15" customHeight="1">
      <c r="A541" s="497" t="s">
        <v>221</v>
      </c>
      <c r="B541" s="498" t="s">
        <v>222</v>
      </c>
      <c r="C541" s="499"/>
      <c r="D541" s="499"/>
      <c r="E541" s="500" t="s">
        <v>58</v>
      </c>
      <c r="F541" s="499" t="s">
        <v>223</v>
      </c>
      <c r="G541" s="499"/>
      <c r="H541" s="499"/>
      <c r="I541" s="501" t="s">
        <v>83</v>
      </c>
      <c r="J541" s="502"/>
    </row>
    <row r="542" spans="1:10" ht="63.75">
      <c r="A542" s="503"/>
      <c r="B542" s="504" t="s">
        <v>224</v>
      </c>
      <c r="C542" s="505" t="s">
        <v>225</v>
      </c>
      <c r="D542" s="505" t="s">
        <v>62</v>
      </c>
      <c r="E542" s="505" t="s">
        <v>226</v>
      </c>
      <c r="F542" s="505" t="s">
        <v>224</v>
      </c>
      <c r="G542" s="505" t="s">
        <v>227</v>
      </c>
      <c r="H542" s="505" t="s">
        <v>228</v>
      </c>
      <c r="I542" s="506"/>
      <c r="J542" s="507"/>
    </row>
    <row r="543" spans="1:10" ht="25.5">
      <c r="A543" s="508" t="s">
        <v>37</v>
      </c>
      <c r="B543" s="509"/>
      <c r="C543" s="510"/>
      <c r="D543" s="510"/>
      <c r="E543" s="510"/>
      <c r="F543" s="510"/>
      <c r="G543" s="510"/>
      <c r="H543" s="510"/>
      <c r="I543" s="511"/>
      <c r="J543" s="340"/>
    </row>
    <row r="544" spans="1:10">
      <c r="A544" s="512" t="s">
        <v>25</v>
      </c>
      <c r="B544" s="513">
        <f t="shared" ref="B544:I544" si="16">SUM(B545:B547)</f>
        <v>0</v>
      </c>
      <c r="C544" s="514">
        <f t="shared" si="16"/>
        <v>0</v>
      </c>
      <c r="D544" s="514">
        <f t="shared" si="16"/>
        <v>0</v>
      </c>
      <c r="E544" s="514">
        <f t="shared" si="16"/>
        <v>0</v>
      </c>
      <c r="F544" s="514">
        <f t="shared" si="16"/>
        <v>0</v>
      </c>
      <c r="G544" s="514">
        <f t="shared" si="16"/>
        <v>0</v>
      </c>
      <c r="H544" s="514">
        <f t="shared" si="16"/>
        <v>0</v>
      </c>
      <c r="I544" s="515">
        <f t="shared" si="16"/>
        <v>0</v>
      </c>
      <c r="J544" s="339"/>
    </row>
    <row r="545" spans="1:10">
      <c r="A545" s="516" t="s">
        <v>229</v>
      </c>
      <c r="B545" s="517"/>
      <c r="C545" s="330"/>
      <c r="D545" s="330"/>
      <c r="E545" s="330"/>
      <c r="F545" s="330"/>
      <c r="G545" s="330"/>
      <c r="H545" s="330"/>
      <c r="I545" s="518"/>
      <c r="J545" s="519"/>
    </row>
    <row r="546" spans="1:10">
      <c r="A546" s="516" t="s">
        <v>230</v>
      </c>
      <c r="B546" s="517"/>
      <c r="C546" s="330"/>
      <c r="D546" s="330"/>
      <c r="E546" s="330"/>
      <c r="F546" s="330"/>
      <c r="G546" s="330"/>
      <c r="H546" s="330"/>
      <c r="I546" s="518"/>
      <c r="J546" s="519"/>
    </row>
    <row r="547" spans="1:10">
      <c r="A547" s="520" t="s">
        <v>231</v>
      </c>
      <c r="B547" s="517"/>
      <c r="C547" s="330"/>
      <c r="D547" s="330"/>
      <c r="E547" s="330"/>
      <c r="F547" s="330"/>
      <c r="G547" s="330"/>
      <c r="H547" s="330"/>
      <c r="I547" s="518"/>
      <c r="J547" s="519"/>
    </row>
    <row r="548" spans="1:10">
      <c r="A548" s="512" t="s">
        <v>26</v>
      </c>
      <c r="B548" s="521">
        <f t="shared" ref="B548:I548" si="17">SUM(B549:B552)</f>
        <v>0</v>
      </c>
      <c r="C548" s="522">
        <f t="shared" si="17"/>
        <v>0</v>
      </c>
      <c r="D548" s="522">
        <f t="shared" si="17"/>
        <v>0</v>
      </c>
      <c r="E548" s="522">
        <f t="shared" si="17"/>
        <v>0</v>
      </c>
      <c r="F548" s="522">
        <f t="shared" si="17"/>
        <v>0</v>
      </c>
      <c r="G548" s="522">
        <f t="shared" si="17"/>
        <v>0</v>
      </c>
      <c r="H548" s="522">
        <f t="shared" si="17"/>
        <v>0</v>
      </c>
      <c r="I548" s="319">
        <f t="shared" si="17"/>
        <v>0</v>
      </c>
      <c r="J548" s="340"/>
    </row>
    <row r="549" spans="1:10" ht="13.5" customHeight="1">
      <c r="A549" s="523" t="s">
        <v>232</v>
      </c>
      <c r="B549" s="517"/>
      <c r="C549" s="330"/>
      <c r="D549" s="330"/>
      <c r="E549" s="330"/>
      <c r="F549" s="330"/>
      <c r="G549" s="330"/>
      <c r="H549" s="330"/>
      <c r="I549" s="518"/>
      <c r="J549" s="519"/>
    </row>
    <row r="550" spans="1:10">
      <c r="A550" s="523" t="s">
        <v>233</v>
      </c>
      <c r="B550" s="517"/>
      <c r="C550" s="330"/>
      <c r="D550" s="330"/>
      <c r="E550" s="330"/>
      <c r="F550" s="330"/>
      <c r="G550" s="330"/>
      <c r="H550" s="330"/>
      <c r="I550" s="518"/>
      <c r="J550" s="519"/>
    </row>
    <row r="551" spans="1:10">
      <c r="A551" s="523" t="s">
        <v>234</v>
      </c>
      <c r="B551" s="517"/>
      <c r="C551" s="330"/>
      <c r="D551" s="330"/>
      <c r="E551" s="330"/>
      <c r="F551" s="330"/>
      <c r="G551" s="330"/>
      <c r="H551" s="330"/>
      <c r="I551" s="518"/>
      <c r="J551" s="519"/>
    </row>
    <row r="552" spans="1:10">
      <c r="A552" s="524" t="s">
        <v>235</v>
      </c>
      <c r="B552" s="517"/>
      <c r="C552" s="330"/>
      <c r="D552" s="330"/>
      <c r="E552" s="330"/>
      <c r="F552" s="330"/>
      <c r="G552" s="330"/>
      <c r="H552" s="330"/>
      <c r="I552" s="518"/>
      <c r="J552" s="519"/>
    </row>
    <row r="553" spans="1:10" ht="33.6" customHeight="1" thickBot="1">
      <c r="A553" s="508" t="s">
        <v>43</v>
      </c>
      <c r="B553" s="525">
        <f>B543+B544-B548</f>
        <v>0</v>
      </c>
      <c r="C553" s="526">
        <f>C543+C544-C548</f>
        <v>0</v>
      </c>
      <c r="D553" s="526">
        <f>D543+D544-D548</f>
        <v>0</v>
      </c>
      <c r="E553" s="526">
        <f t="shared" ref="E553:H553" si="18">E543+E544-E548</f>
        <v>0</v>
      </c>
      <c r="F553" s="526">
        <f t="shared" si="18"/>
        <v>0</v>
      </c>
      <c r="G553" s="526">
        <f t="shared" si="18"/>
        <v>0</v>
      </c>
      <c r="H553" s="526">
        <f t="shared" si="18"/>
        <v>0</v>
      </c>
      <c r="I553" s="527">
        <f>I543+I544-I548</f>
        <v>0</v>
      </c>
      <c r="J553" s="340"/>
    </row>
    <row r="554" spans="1:10" s="535" customFormat="1" ht="40.5" customHeight="1" thickBot="1">
      <c r="A554" s="528" t="s">
        <v>236</v>
      </c>
      <c r="B554" s="529"/>
      <c r="C554" s="530"/>
      <c r="D554" s="531"/>
      <c r="E554" s="532"/>
      <c r="F554" s="529"/>
      <c r="G554" s="533"/>
      <c r="H554" s="531"/>
      <c r="I554" s="534">
        <f>SUM(B554:H554)</f>
        <v>0</v>
      </c>
    </row>
    <row r="555" spans="1:10" s="535" customFormat="1" thickBot="1">
      <c r="A555" s="536" t="s">
        <v>25</v>
      </c>
      <c r="B555" s="537"/>
      <c r="C555" s="538"/>
      <c r="D555" s="539"/>
      <c r="E555" s="540"/>
      <c r="F555" s="537"/>
      <c r="G555" s="541"/>
      <c r="H555" s="539"/>
      <c r="I555" s="542">
        <f>SUM(B555:H555)</f>
        <v>0</v>
      </c>
    </row>
    <row r="556" spans="1:10" s="535" customFormat="1" thickBot="1">
      <c r="A556" s="543" t="s">
        <v>26</v>
      </c>
      <c r="B556" s="544"/>
      <c r="C556" s="545"/>
      <c r="D556" s="546"/>
      <c r="E556" s="547"/>
      <c r="F556" s="544"/>
      <c r="G556" s="548"/>
      <c r="H556" s="546"/>
      <c r="I556" s="549">
        <f>SUM(B556:H556)</f>
        <v>0</v>
      </c>
    </row>
    <row r="557" spans="1:10" s="535" customFormat="1" ht="41.25" customHeight="1" thickBot="1">
      <c r="A557" s="536" t="s">
        <v>237</v>
      </c>
      <c r="B557" s="550">
        <f>B554+B555-B556</f>
        <v>0</v>
      </c>
      <c r="C557" s="551">
        <f t="shared" ref="C557:I557" si="19">C554+C555-C556</f>
        <v>0</v>
      </c>
      <c r="D557" s="552">
        <f t="shared" si="19"/>
        <v>0</v>
      </c>
      <c r="E557" s="542">
        <f t="shared" si="19"/>
        <v>0</v>
      </c>
      <c r="F557" s="550">
        <f t="shared" si="19"/>
        <v>0</v>
      </c>
      <c r="G557" s="553">
        <f t="shared" si="19"/>
        <v>0</v>
      </c>
      <c r="H557" s="552">
        <f t="shared" si="19"/>
        <v>0</v>
      </c>
      <c r="I557" s="542">
        <f t="shared" si="19"/>
        <v>0</v>
      </c>
    </row>
    <row r="558" spans="1:10" s="535" customFormat="1" ht="26.25" customHeight="1" thickBot="1">
      <c r="A558" s="554" t="s">
        <v>238</v>
      </c>
      <c r="B558" s="555">
        <f>B543-B554</f>
        <v>0</v>
      </c>
      <c r="C558" s="555">
        <f t="shared" ref="C558:I558" si="20">C543-C554</f>
        <v>0</v>
      </c>
      <c r="D558" s="555">
        <f t="shared" si="20"/>
        <v>0</v>
      </c>
      <c r="E558" s="555">
        <f t="shared" si="20"/>
        <v>0</v>
      </c>
      <c r="F558" s="555">
        <f t="shared" si="20"/>
        <v>0</v>
      </c>
      <c r="G558" s="555">
        <f t="shared" si="20"/>
        <v>0</v>
      </c>
      <c r="H558" s="555">
        <f t="shared" si="20"/>
        <v>0</v>
      </c>
      <c r="I558" s="555">
        <f t="shared" si="20"/>
        <v>0</v>
      </c>
    </row>
    <row r="559" spans="1:10" s="535" customFormat="1" ht="26.25" customHeight="1" thickBot="1">
      <c r="A559" s="556" t="s">
        <v>239</v>
      </c>
      <c r="B559" s="555">
        <f>B553-B557</f>
        <v>0</v>
      </c>
      <c r="C559" s="555">
        <f t="shared" ref="C559:I559" si="21">C553-C557</f>
        <v>0</v>
      </c>
      <c r="D559" s="555">
        <f t="shared" si="21"/>
        <v>0</v>
      </c>
      <c r="E559" s="555">
        <f t="shared" si="21"/>
        <v>0</v>
      </c>
      <c r="F559" s="555">
        <f t="shared" si="21"/>
        <v>0</v>
      </c>
      <c r="G559" s="555">
        <f t="shared" si="21"/>
        <v>0</v>
      </c>
      <c r="H559" s="555">
        <f t="shared" si="21"/>
        <v>0</v>
      </c>
      <c r="I559" s="555">
        <f t="shared" si="21"/>
        <v>0</v>
      </c>
    </row>
    <row r="560" spans="1:10" s="535" customFormat="1" ht="12.75">
      <c r="A560" s="557"/>
      <c r="B560" s="558"/>
      <c r="C560" s="558"/>
      <c r="D560" s="558"/>
      <c r="E560" s="558"/>
      <c r="F560" s="558"/>
      <c r="G560" s="558"/>
      <c r="H560" s="558"/>
      <c r="I560" s="558"/>
    </row>
    <row r="561" spans="1:9" s="535" customFormat="1" ht="12.75">
      <c r="A561" s="557"/>
      <c r="B561" s="558"/>
      <c r="C561" s="558"/>
      <c r="D561" s="558"/>
      <c r="E561" s="558"/>
      <c r="F561" s="558"/>
      <c r="G561" s="558"/>
      <c r="H561" s="558"/>
      <c r="I561" s="558"/>
    </row>
    <row r="562" spans="1:9" s="535" customFormat="1" ht="12.75">
      <c r="A562" s="557"/>
      <c r="B562" s="558"/>
      <c r="C562" s="558"/>
      <c r="D562" s="558"/>
      <c r="E562" s="558"/>
      <c r="F562" s="558"/>
      <c r="G562" s="558"/>
      <c r="H562" s="558"/>
      <c r="I562" s="558"/>
    </row>
    <row r="563" spans="1:9" s="535" customFormat="1" ht="12.75">
      <c r="A563" s="557"/>
      <c r="B563" s="558"/>
      <c r="C563" s="558"/>
      <c r="D563" s="558"/>
      <c r="E563" s="558"/>
      <c r="F563" s="558"/>
      <c r="G563" s="558"/>
      <c r="H563" s="558"/>
      <c r="I563" s="558"/>
    </row>
    <row r="564" spans="1:9" s="535" customFormat="1" ht="12.75">
      <c r="A564" s="557"/>
      <c r="B564" s="558"/>
      <c r="C564" s="558"/>
      <c r="D564" s="558"/>
      <c r="E564" s="558"/>
      <c r="F564" s="558"/>
      <c r="G564" s="558"/>
      <c r="H564" s="558"/>
      <c r="I564" s="558"/>
    </row>
    <row r="565" spans="1:9" s="535" customFormat="1" ht="12.75">
      <c r="A565" s="557"/>
      <c r="B565" s="558"/>
      <c r="C565" s="558"/>
      <c r="D565" s="558"/>
      <c r="E565" s="558"/>
      <c r="F565" s="558"/>
      <c r="G565" s="558"/>
      <c r="H565" s="558"/>
      <c r="I565" s="558"/>
    </row>
    <row r="566" spans="1:9" s="535" customFormat="1" ht="12.75">
      <c r="A566" s="557"/>
      <c r="B566" s="558"/>
      <c r="C566" s="558"/>
      <c r="D566" s="558"/>
      <c r="E566" s="558"/>
      <c r="F566" s="558"/>
      <c r="G566" s="558"/>
      <c r="H566" s="558"/>
      <c r="I566" s="558"/>
    </row>
    <row r="567" spans="1:9" s="535" customFormat="1" ht="12.75">
      <c r="A567" s="557"/>
      <c r="B567" s="558"/>
      <c r="C567" s="558"/>
      <c r="D567" s="558"/>
      <c r="E567" s="558"/>
      <c r="F567" s="558"/>
      <c r="G567" s="558"/>
      <c r="H567" s="558"/>
      <c r="I567" s="558"/>
    </row>
    <row r="568" spans="1:9" s="535" customFormat="1" ht="12.75">
      <c r="A568" s="557"/>
      <c r="B568" s="558"/>
      <c r="C568" s="558"/>
      <c r="D568" s="558"/>
      <c r="E568" s="558"/>
      <c r="F568" s="558"/>
      <c r="G568" s="558"/>
      <c r="H568" s="558"/>
      <c r="I568" s="558"/>
    </row>
    <row r="569" spans="1:9" s="535" customFormat="1" ht="12.75">
      <c r="A569" s="557"/>
      <c r="B569" s="558"/>
      <c r="C569" s="558"/>
      <c r="D569" s="558"/>
      <c r="E569" s="558"/>
      <c r="F569" s="558"/>
      <c r="G569" s="558"/>
      <c r="H569" s="558"/>
      <c r="I569" s="558"/>
    </row>
    <row r="570" spans="1:9" s="535" customFormat="1" ht="12.75">
      <c r="A570" s="557"/>
      <c r="B570" s="558"/>
      <c r="C570" s="558"/>
      <c r="D570" s="558"/>
      <c r="E570" s="558"/>
      <c r="F570" s="558"/>
      <c r="G570" s="558"/>
      <c r="H570" s="558"/>
      <c r="I570" s="558"/>
    </row>
    <row r="571" spans="1:9" s="535" customFormat="1" ht="12.75">
      <c r="A571" s="557"/>
      <c r="B571" s="558"/>
      <c r="C571" s="558"/>
      <c r="D571" s="558"/>
      <c r="E571" s="558"/>
      <c r="F571" s="558"/>
      <c r="G571" s="558"/>
      <c r="H571" s="558"/>
      <c r="I571" s="558"/>
    </row>
    <row r="572" spans="1:9" s="535" customFormat="1" ht="12.75">
      <c r="A572" s="557"/>
      <c r="B572" s="558"/>
      <c r="C572" s="558"/>
      <c r="D572" s="558"/>
      <c r="E572" s="558"/>
      <c r="F572" s="558"/>
      <c r="G572" s="558"/>
      <c r="H572" s="558"/>
      <c r="I572" s="558"/>
    </row>
    <row r="573" spans="1:9" s="535" customFormat="1" ht="12.75">
      <c r="A573" s="557"/>
      <c r="B573" s="558"/>
      <c r="C573" s="558"/>
      <c r="D573" s="558"/>
      <c r="E573" s="558"/>
      <c r="F573" s="558"/>
      <c r="G573" s="558"/>
      <c r="H573" s="558"/>
      <c r="I573" s="558"/>
    </row>
    <row r="574" spans="1:9" s="535" customFormat="1" ht="12.75">
      <c r="A574" s="557"/>
      <c r="B574" s="558"/>
      <c r="C574" s="558"/>
      <c r="D574" s="558"/>
      <c r="E574" s="558"/>
      <c r="F574" s="558"/>
      <c r="G574" s="558"/>
      <c r="H574" s="558"/>
      <c r="I574" s="558"/>
    </row>
    <row r="575" spans="1:9" s="535" customFormat="1" ht="15">
      <c r="A575" s="559" t="s">
        <v>240</v>
      </c>
      <c r="B575" s="560"/>
      <c r="C575" s="560"/>
    </row>
    <row r="576" spans="1:9" s="535" customFormat="1" thickBot="1">
      <c r="B576" s="561"/>
      <c r="C576" s="561"/>
      <c r="E576" s="562"/>
      <c r="F576" s="562"/>
      <c r="G576" s="562"/>
      <c r="H576" s="562"/>
      <c r="I576" s="562"/>
    </row>
    <row r="577" spans="1:9" s="535" customFormat="1" thickBot="1">
      <c r="A577" s="563" t="s">
        <v>100</v>
      </c>
      <c r="B577" s="564"/>
      <c r="C577" s="565" t="s">
        <v>14</v>
      </c>
      <c r="D577" s="566" t="s">
        <v>105</v>
      </c>
    </row>
    <row r="578" spans="1:9">
      <c r="A578" s="567" t="s">
        <v>241</v>
      </c>
      <c r="B578" s="568"/>
      <c r="C578" s="569">
        <v>4431.72</v>
      </c>
      <c r="D578" s="569">
        <v>4792.33</v>
      </c>
      <c r="E578" s="570"/>
      <c r="F578" s="570"/>
      <c r="G578" s="570"/>
      <c r="H578" s="570"/>
      <c r="I578" s="570"/>
    </row>
    <row r="579" spans="1:9">
      <c r="A579" s="571" t="s">
        <v>242</v>
      </c>
      <c r="B579" s="572"/>
      <c r="C579" s="573"/>
      <c r="D579" s="573"/>
      <c r="E579" s="574"/>
      <c r="F579" s="574"/>
      <c r="G579" s="574"/>
      <c r="H579" s="574"/>
      <c r="I579" s="574"/>
    </row>
    <row r="580" spans="1:9">
      <c r="A580" s="571" t="s">
        <v>243</v>
      </c>
      <c r="B580" s="572"/>
      <c r="C580" s="573"/>
      <c r="D580" s="573"/>
      <c r="E580" s="414"/>
      <c r="F580" s="414"/>
      <c r="G580" s="414"/>
      <c r="H580" s="414"/>
      <c r="I580" s="414"/>
    </row>
    <row r="581" spans="1:9">
      <c r="A581" s="571" t="s">
        <v>244</v>
      </c>
      <c r="B581" s="572"/>
      <c r="C581" s="575">
        <f>C582+C585+C586+C587+C588</f>
        <v>48.38</v>
      </c>
      <c r="D581" s="575">
        <f>D582+D585+D586+D587+D588</f>
        <v>11.85</v>
      </c>
    </row>
    <row r="582" spans="1:9">
      <c r="A582" s="576" t="s">
        <v>245</v>
      </c>
      <c r="B582" s="577"/>
      <c r="C582" s="578">
        <f>C583-C584</f>
        <v>0</v>
      </c>
      <c r="D582" s="578">
        <f>D583-D584</f>
        <v>0</v>
      </c>
    </row>
    <row r="583" spans="1:9">
      <c r="A583" s="579" t="s">
        <v>246</v>
      </c>
      <c r="B583" s="580"/>
      <c r="C583" s="581">
        <v>5998.28</v>
      </c>
      <c r="D583" s="581">
        <v>5998.28</v>
      </c>
    </row>
    <row r="584" spans="1:9" ht="25.5" customHeight="1">
      <c r="A584" s="579" t="s">
        <v>247</v>
      </c>
      <c r="B584" s="580"/>
      <c r="C584" s="581">
        <v>5998.28</v>
      </c>
      <c r="D584" s="581">
        <v>5998.28</v>
      </c>
    </row>
    <row r="585" spans="1:9">
      <c r="A585" s="576" t="s">
        <v>248</v>
      </c>
      <c r="B585" s="577"/>
      <c r="C585" s="578"/>
      <c r="D585" s="578"/>
    </row>
    <row r="586" spans="1:9">
      <c r="A586" s="576" t="s">
        <v>249</v>
      </c>
      <c r="B586" s="577"/>
      <c r="C586" s="578"/>
      <c r="D586" s="578"/>
    </row>
    <row r="587" spans="1:9">
      <c r="A587" s="576" t="s">
        <v>250</v>
      </c>
      <c r="B587" s="577"/>
      <c r="C587" s="578"/>
      <c r="D587" s="578"/>
    </row>
    <row r="588" spans="1:9">
      <c r="A588" s="576" t="s">
        <v>17</v>
      </c>
      <c r="B588" s="577"/>
      <c r="C588" s="578">
        <v>48.38</v>
      </c>
      <c r="D588" s="578">
        <v>11.85</v>
      </c>
    </row>
    <row r="589" spans="1:9" ht="24.75" customHeight="1" thickBot="1">
      <c r="A589" s="582" t="s">
        <v>251</v>
      </c>
      <c r="B589" s="583"/>
      <c r="C589" s="573">
        <v>0</v>
      </c>
      <c r="D589" s="573">
        <v>0</v>
      </c>
    </row>
    <row r="590" spans="1:9" ht="16.5" thickBot="1">
      <c r="A590" s="584" t="s">
        <v>96</v>
      </c>
      <c r="B590" s="585"/>
      <c r="C590" s="358">
        <f>SUM(C578+C579+C580+C581+C589)</f>
        <v>4480.1000000000004</v>
      </c>
      <c r="D590" s="358">
        <f>SUM(D578+D579+D580+D581+D589)</f>
        <v>4804.18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4" t="s">
        <v>254</v>
      </c>
      <c r="B624" s="494"/>
      <c r="C624" s="494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617" t="s">
        <v>263</v>
      </c>
      <c r="C676" s="343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1"/>
      <c r="C678" s="281"/>
    </row>
    <row r="679" spans="1:3">
      <c r="A679" s="621" t="s">
        <v>50</v>
      </c>
      <c r="B679" s="237"/>
      <c r="C679" s="238"/>
    </row>
    <row r="680" spans="1:3" ht="102">
      <c r="A680" s="622" t="s">
        <v>267</v>
      </c>
      <c r="B680" s="237"/>
      <c r="C680" s="238"/>
    </row>
    <row r="681" spans="1:3" ht="14.25" thickBot="1">
      <c r="A681" s="623"/>
      <c r="B681" s="624"/>
      <c r="C681" s="625"/>
    </row>
    <row r="682" spans="1:3">
      <c r="A682" s="620" t="s">
        <v>268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4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269</v>
      </c>
      <c r="B685" s="629">
        <f>B686+B692</f>
        <v>60000</v>
      </c>
      <c r="C685" s="629">
        <f>C686+C692</f>
        <v>873078.75</v>
      </c>
    </row>
    <row r="686" spans="1:3">
      <c r="A686" s="630" t="s">
        <v>266</v>
      </c>
      <c r="B686" s="631">
        <f>B688+B689+B690+B691</f>
        <v>60000</v>
      </c>
      <c r="C686" s="631">
        <f>C688+C689+C690+C691</f>
        <v>0</v>
      </c>
    </row>
    <row r="687" spans="1:3">
      <c r="A687" s="632" t="s">
        <v>50</v>
      </c>
      <c r="B687" s="633"/>
      <c r="C687" s="634"/>
    </row>
    <row r="688" spans="1:3" ht="38.25">
      <c r="A688" s="635" t="s">
        <v>270</v>
      </c>
      <c r="B688" s="633"/>
      <c r="C688" s="634"/>
    </row>
    <row r="689" spans="1:9" ht="102">
      <c r="A689" s="635" t="s">
        <v>271</v>
      </c>
      <c r="B689" s="633"/>
      <c r="C689" s="634"/>
    </row>
    <row r="690" spans="1:9" ht="25.5">
      <c r="A690" s="636" t="s">
        <v>272</v>
      </c>
      <c r="B690" s="633"/>
      <c r="C690" s="634"/>
    </row>
    <row r="691" spans="1:9" ht="76.5">
      <c r="A691" s="635" t="s">
        <v>273</v>
      </c>
      <c r="B691" s="633">
        <v>60000</v>
      </c>
      <c r="C691" s="634"/>
    </row>
    <row r="692" spans="1:9">
      <c r="A692" s="637" t="s">
        <v>268</v>
      </c>
      <c r="B692" s="638">
        <f>SUM(B694:B695)</f>
        <v>0</v>
      </c>
      <c r="C692" s="638">
        <f>SUM(C694:C695)</f>
        <v>873078.75</v>
      </c>
    </row>
    <row r="693" spans="1:9">
      <c r="A693" s="632" t="s">
        <v>50</v>
      </c>
      <c r="B693" s="633"/>
      <c r="C693" s="633"/>
    </row>
    <row r="694" spans="1:9" ht="25.5">
      <c r="A694" s="639" t="s">
        <v>274</v>
      </c>
      <c r="B694" s="640"/>
      <c r="C694" s="640">
        <v>600</v>
      </c>
    </row>
    <row r="695" spans="1:9" ht="45.75" thickBot="1">
      <c r="A695" s="641" t="s">
        <v>275</v>
      </c>
      <c r="B695" s="642"/>
      <c r="C695" s="642">
        <v>872478.75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5" t="s">
        <v>277</v>
      </c>
      <c r="B700" s="644"/>
      <c r="C700" s="644"/>
      <c r="D700" s="644"/>
      <c r="E700" s="466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23320</v>
      </c>
      <c r="F746" s="659">
        <f>SUM(F747:F754)</f>
        <v>35920</v>
      </c>
      <c r="G746" s="660"/>
    </row>
    <row r="747" spans="1:7">
      <c r="A747" s="661" t="s">
        <v>283</v>
      </c>
      <c r="B747" s="662"/>
      <c r="C747" s="662"/>
      <c r="D747" s="663"/>
      <c r="E747" s="664">
        <v>23320</v>
      </c>
      <c r="F747" s="665">
        <v>35920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-1370.62</v>
      </c>
      <c r="F755" s="683">
        <v>451.91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59">
        <f>E760+E768+E771+E774</f>
        <v>7788</v>
      </c>
      <c r="F759" s="659">
        <f>F760+F768+F771+F774</f>
        <v>101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7788</v>
      </c>
      <c r="F774" s="696">
        <f>SUM(F775:F788)</f>
        <v>101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>
        <v>7680</v>
      </c>
      <c r="F777" s="670"/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9">
        <v>108</v>
      </c>
      <c r="F788" s="670">
        <v>101</v>
      </c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29737.38</v>
      </c>
      <c r="F789" s="709">
        <f>SUM(F746+F755+F756+F757+F758+F759)</f>
        <v>36472.910000000003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>
      <c r="A793" s="711" t="s">
        <v>326</v>
      </c>
      <c r="B793" s="712"/>
      <c r="C793" s="713" t="s">
        <v>263</v>
      </c>
      <c r="D793" s="713" t="s">
        <v>264</v>
      </c>
    </row>
    <row r="794" spans="1:7" ht="15.75" thickBot="1">
      <c r="A794" s="714"/>
      <c r="B794" s="715"/>
      <c r="C794" s="716"/>
      <c r="D794" s="717"/>
    </row>
    <row r="795" spans="1:7">
      <c r="A795" s="718" t="s">
        <v>327</v>
      </c>
      <c r="B795" s="719"/>
      <c r="C795" s="720">
        <v>128764.55</v>
      </c>
      <c r="D795" s="627">
        <v>62618.47</v>
      </c>
    </row>
    <row r="796" spans="1:7">
      <c r="A796" s="448" t="s">
        <v>328</v>
      </c>
      <c r="B796" s="449"/>
      <c r="C796" s="633"/>
      <c r="D796" s="238"/>
    </row>
    <row r="797" spans="1:7">
      <c r="A797" s="448" t="s">
        <v>329</v>
      </c>
      <c r="B797" s="449"/>
      <c r="C797" s="633">
        <v>63204.160000000003</v>
      </c>
      <c r="D797" s="238">
        <v>100951.31</v>
      </c>
    </row>
    <row r="798" spans="1:7" ht="29.45" customHeight="1">
      <c r="A798" s="451" t="s">
        <v>330</v>
      </c>
      <c r="B798" s="452"/>
      <c r="C798" s="237"/>
      <c r="D798" s="238"/>
    </row>
    <row r="799" spans="1:7" ht="42" customHeight="1">
      <c r="A799" s="451" t="s">
        <v>331</v>
      </c>
      <c r="B799" s="452"/>
      <c r="C799" s="237"/>
      <c r="D799" s="238"/>
    </row>
    <row r="800" spans="1:7" ht="29.45" customHeight="1">
      <c r="A800" s="451" t="s">
        <v>332</v>
      </c>
      <c r="B800" s="452"/>
      <c r="C800" s="237">
        <v>3935.92</v>
      </c>
      <c r="D800" s="238">
        <v>4136.2299999999996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6" t="s">
        <v>334</v>
      </c>
      <c r="B802" s="577"/>
      <c r="C802" s="237"/>
      <c r="D802" s="238">
        <v>307.5</v>
      </c>
    </row>
    <row r="803" spans="1:4" ht="33" customHeight="1">
      <c r="A803" s="451" t="s">
        <v>335</v>
      </c>
      <c r="B803" s="452"/>
      <c r="C803" s="721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22" t="s">
        <v>83</v>
      </c>
      <c r="B805" s="723"/>
      <c r="C805" s="724">
        <f>SUM(C795:C804)</f>
        <v>195904.63000000003</v>
      </c>
      <c r="D805" s="724">
        <f>SUM(D795:D804)</f>
        <v>168013.51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5" t="s">
        <v>337</v>
      </c>
      <c r="B837" s="726"/>
      <c r="C837" s="726"/>
      <c r="D837" s="727"/>
      <c r="E837" s="617" t="s">
        <v>263</v>
      </c>
      <c r="F837" s="343" t="s">
        <v>264</v>
      </c>
    </row>
    <row r="838" spans="1:6" ht="14.25" thickBot="1">
      <c r="A838" s="425" t="s">
        <v>338</v>
      </c>
      <c r="B838" s="728"/>
      <c r="C838" s="728"/>
      <c r="D838" s="729"/>
      <c r="E838" s="730">
        <f>E839+E840+E841</f>
        <v>0</v>
      </c>
      <c r="F838" s="730">
        <f>F839+F840+F841</f>
        <v>0</v>
      </c>
    </row>
    <row r="839" spans="1:6">
      <c r="A839" s="731" t="s">
        <v>339</v>
      </c>
      <c r="B839" s="732"/>
      <c r="C839" s="732"/>
      <c r="D839" s="733"/>
      <c r="E839" s="734"/>
      <c r="F839" s="735"/>
    </row>
    <row r="840" spans="1:6">
      <c r="A840" s="736" t="s">
        <v>340</v>
      </c>
      <c r="B840" s="737"/>
      <c r="C840" s="737"/>
      <c r="D840" s="738"/>
      <c r="E840" s="739"/>
      <c r="F840" s="740"/>
    </row>
    <row r="841" spans="1:6" ht="14.25" thickBot="1">
      <c r="A841" s="741" t="s">
        <v>341</v>
      </c>
      <c r="B841" s="742"/>
      <c r="C841" s="742"/>
      <c r="D841" s="743"/>
      <c r="E841" s="744"/>
      <c r="F841" s="745"/>
    </row>
    <row r="842" spans="1:6" ht="14.25" thickBot="1">
      <c r="A842" s="746" t="s">
        <v>342</v>
      </c>
      <c r="B842" s="747"/>
      <c r="C842" s="747"/>
      <c r="D842" s="748"/>
      <c r="E842" s="749"/>
      <c r="F842" s="750"/>
    </row>
    <row r="843" spans="1:6" ht="14.25" thickBot="1">
      <c r="A843" s="751" t="s">
        <v>343</v>
      </c>
      <c r="B843" s="752"/>
      <c r="C843" s="752"/>
      <c r="D843" s="753"/>
      <c r="E843" s="749">
        <f>E844+E845+E846+E847+E848+E849+E850+E851+E852+E853</f>
        <v>956.53</v>
      </c>
      <c r="F843" s="749">
        <f>F844+F845+F846+F847+F848+F849+F850+F851+F852+F853</f>
        <v>4348.1099999999997</v>
      </c>
    </row>
    <row r="844" spans="1:6">
      <c r="A844" s="754" t="s">
        <v>344</v>
      </c>
      <c r="B844" s="755"/>
      <c r="C844" s="755"/>
      <c r="D844" s="756"/>
      <c r="E844" s="734"/>
      <c r="F844" s="734"/>
    </row>
    <row r="845" spans="1:6">
      <c r="A845" s="757" t="s">
        <v>345</v>
      </c>
      <c r="B845" s="758"/>
      <c r="C845" s="758"/>
      <c r="D845" s="759"/>
      <c r="E845" s="739"/>
      <c r="F845" s="739"/>
    </row>
    <row r="846" spans="1:6">
      <c r="A846" s="757" t="s">
        <v>346</v>
      </c>
      <c r="B846" s="758"/>
      <c r="C846" s="758"/>
      <c r="D846" s="759"/>
      <c r="E846" s="739"/>
      <c r="F846" s="739"/>
    </row>
    <row r="847" spans="1:6">
      <c r="A847" s="757" t="s">
        <v>347</v>
      </c>
      <c r="B847" s="758"/>
      <c r="C847" s="758"/>
      <c r="D847" s="759"/>
      <c r="E847" s="739"/>
      <c r="F847" s="740"/>
    </row>
    <row r="848" spans="1:6">
      <c r="A848" s="757" t="s">
        <v>348</v>
      </c>
      <c r="B848" s="758"/>
      <c r="C848" s="758"/>
      <c r="D848" s="759"/>
      <c r="E848" s="739"/>
      <c r="F848" s="740">
        <v>3330</v>
      </c>
    </row>
    <row r="849" spans="1:6">
      <c r="A849" s="757" t="s">
        <v>349</v>
      </c>
      <c r="B849" s="758"/>
      <c r="C849" s="758"/>
      <c r="D849" s="759"/>
      <c r="E849" s="640"/>
      <c r="F849" s="760"/>
    </row>
    <row r="850" spans="1:6">
      <c r="A850" s="757" t="s">
        <v>350</v>
      </c>
      <c r="B850" s="758"/>
      <c r="C850" s="758"/>
      <c r="D850" s="759"/>
      <c r="E850" s="640"/>
      <c r="F850" s="760"/>
    </row>
    <row r="851" spans="1:6" ht="25.9" customHeight="1">
      <c r="A851" s="736" t="s">
        <v>351</v>
      </c>
      <c r="B851" s="737"/>
      <c r="C851" s="737"/>
      <c r="D851" s="738"/>
      <c r="E851" s="739"/>
      <c r="F851" s="740"/>
    </row>
    <row r="852" spans="1:6" ht="54.6" customHeight="1">
      <c r="A852" s="736" t="s">
        <v>352</v>
      </c>
      <c r="B852" s="737"/>
      <c r="C852" s="737"/>
      <c r="D852" s="738"/>
      <c r="E852" s="640"/>
      <c r="F852" s="760"/>
    </row>
    <row r="853" spans="1:6" ht="53.45" customHeight="1" thickBot="1">
      <c r="A853" s="741" t="s">
        <v>353</v>
      </c>
      <c r="B853" s="742"/>
      <c r="C853" s="742"/>
      <c r="D853" s="743"/>
      <c r="E853" s="640">
        <v>956.53</v>
      </c>
      <c r="F853" s="760">
        <v>1018.11</v>
      </c>
    </row>
    <row r="854" spans="1:6" ht="14.25" thickBot="1">
      <c r="A854" s="761" t="s">
        <v>83</v>
      </c>
      <c r="B854" s="762"/>
      <c r="C854" s="762"/>
      <c r="D854" s="763"/>
      <c r="E854" s="419">
        <f>SUM(E838+E842+E843)</f>
        <v>956.53</v>
      </c>
      <c r="F854" s="419">
        <f>SUM(F838+F842+F843)</f>
        <v>4348.1099999999997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7" t="s">
        <v>263</v>
      </c>
      <c r="F880" s="343" t="s">
        <v>264</v>
      </c>
    </row>
    <row r="881" spans="1:6" ht="41.25" customHeight="1" thickBot="1">
      <c r="A881" s="764" t="s">
        <v>356</v>
      </c>
      <c r="B881" s="765"/>
      <c r="C881" s="765"/>
      <c r="D881" s="766"/>
      <c r="E881" s="767"/>
      <c r="F881" s="767"/>
    </row>
    <row r="882" spans="1:6" ht="14.25" thickBot="1">
      <c r="A882" s="425" t="s">
        <v>357</v>
      </c>
      <c r="B882" s="728"/>
      <c r="C882" s="728"/>
      <c r="D882" s="729"/>
      <c r="E882" s="629">
        <f>SUM(E883+E884+E888)</f>
        <v>77.88</v>
      </c>
      <c r="F882" s="629">
        <f>SUM(F883+F884+F888)</f>
        <v>48.38</v>
      </c>
    </row>
    <row r="883" spans="1:6">
      <c r="A883" s="768" t="s">
        <v>358</v>
      </c>
      <c r="B883" s="769"/>
      <c r="C883" s="769"/>
      <c r="D883" s="770"/>
      <c r="E883" s="631"/>
      <c r="F883" s="631"/>
    </row>
    <row r="884" spans="1:6">
      <c r="A884" s="320" t="s">
        <v>359</v>
      </c>
      <c r="B884" s="771"/>
      <c r="C884" s="771"/>
      <c r="D884" s="772"/>
      <c r="E884" s="773">
        <f>SUM(E886:E887)</f>
        <v>0</v>
      </c>
      <c r="F884" s="773">
        <f>SUM(F886:F887)</f>
        <v>0</v>
      </c>
    </row>
    <row r="885" spans="1:6" ht="29.45" customHeight="1">
      <c r="A885" s="331" t="s">
        <v>360</v>
      </c>
      <c r="B885" s="774"/>
      <c r="C885" s="774"/>
      <c r="D885" s="474"/>
      <c r="E885" s="633"/>
      <c r="F885" s="633"/>
    </row>
    <row r="886" spans="1:6">
      <c r="A886" s="331" t="s">
        <v>361</v>
      </c>
      <c r="B886" s="774"/>
      <c r="C886" s="774"/>
      <c r="D886" s="474"/>
      <c r="E886" s="633"/>
      <c r="F886" s="633"/>
    </row>
    <row r="887" spans="1:6">
      <c r="A887" s="331" t="s">
        <v>362</v>
      </c>
      <c r="B887" s="774"/>
      <c r="C887" s="774"/>
      <c r="D887" s="474"/>
      <c r="E887" s="633"/>
      <c r="F887" s="633"/>
    </row>
    <row r="888" spans="1:6">
      <c r="A888" s="475" t="s">
        <v>363</v>
      </c>
      <c r="B888" s="775"/>
      <c r="C888" s="775"/>
      <c r="D888" s="476"/>
      <c r="E888" s="776">
        <f>E889+E890+E891+E892+E893</f>
        <v>77.88</v>
      </c>
      <c r="F888" s="776">
        <f>F889+F890+F891+F892+F893</f>
        <v>48.38</v>
      </c>
    </row>
    <row r="889" spans="1:6">
      <c r="A889" s="331" t="s">
        <v>364</v>
      </c>
      <c r="B889" s="774"/>
      <c r="C889" s="774"/>
      <c r="D889" s="474"/>
      <c r="E889" s="633"/>
      <c r="F889" s="633"/>
    </row>
    <row r="890" spans="1:6">
      <c r="A890" s="331" t="s">
        <v>365</v>
      </c>
      <c r="B890" s="774"/>
      <c r="C890" s="774"/>
      <c r="D890" s="474"/>
      <c r="E890" s="633"/>
      <c r="F890" s="633"/>
    </row>
    <row r="891" spans="1:6">
      <c r="A891" s="331" t="s">
        <v>366</v>
      </c>
      <c r="B891" s="774"/>
      <c r="C891" s="774"/>
      <c r="D891" s="474"/>
      <c r="E891" s="633"/>
      <c r="F891" s="633"/>
    </row>
    <row r="892" spans="1:6">
      <c r="A892" s="331" t="s">
        <v>367</v>
      </c>
      <c r="B892" s="774"/>
      <c r="C892" s="774"/>
      <c r="D892" s="474"/>
      <c r="E892" s="633"/>
      <c r="F892" s="633"/>
    </row>
    <row r="893" spans="1:6" ht="65.45" customHeight="1" thickBot="1">
      <c r="A893" s="777" t="s">
        <v>368</v>
      </c>
      <c r="B893" s="778"/>
      <c r="C893" s="778"/>
      <c r="D893" s="779"/>
      <c r="E893" s="780">
        <v>77.88</v>
      </c>
      <c r="F893" s="780">
        <v>48.38</v>
      </c>
    </row>
    <row r="894" spans="1:6" ht="14.25" thickBot="1">
      <c r="A894" s="781" t="s">
        <v>369</v>
      </c>
      <c r="B894" s="782"/>
      <c r="C894" s="782"/>
      <c r="D894" s="783"/>
      <c r="E894" s="784">
        <f>SUM(E881+E882)</f>
        <v>77.88</v>
      </c>
      <c r="F894" s="784">
        <f>SUM(F881+F882)</f>
        <v>48.38</v>
      </c>
    </row>
    <row r="921" spans="1:6" ht="14.25">
      <c r="A921" s="67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371</v>
      </c>
      <c r="B924" s="791"/>
      <c r="C924" s="791"/>
      <c r="D924" s="792"/>
      <c r="E924" s="767"/>
      <c r="F924" s="767"/>
    </row>
    <row r="925" spans="1:6" ht="14.25" thickBot="1">
      <c r="A925" s="793" t="s">
        <v>372</v>
      </c>
      <c r="B925" s="794"/>
      <c r="C925" s="794"/>
      <c r="D925" s="795"/>
      <c r="E925" s="629">
        <f>SUM(E926:E927)</f>
        <v>235.45</v>
      </c>
      <c r="F925" s="629">
        <f>SUM(F926:F927)</f>
        <v>358.76</v>
      </c>
    </row>
    <row r="926" spans="1:6" ht="22.5" customHeight="1">
      <c r="A926" s="796" t="s">
        <v>373</v>
      </c>
      <c r="B926" s="797"/>
      <c r="C926" s="797"/>
      <c r="D926" s="798"/>
      <c r="E926" s="720">
        <v>235.45</v>
      </c>
      <c r="F926" s="720">
        <v>358.76</v>
      </c>
    </row>
    <row r="927" spans="1:6" ht="15.75" customHeight="1" thickBot="1">
      <c r="A927" s="799" t="s">
        <v>374</v>
      </c>
      <c r="B927" s="800"/>
      <c r="C927" s="800"/>
      <c r="D927" s="801"/>
      <c r="E927" s="802"/>
      <c r="F927" s="802"/>
    </row>
    <row r="928" spans="1:6">
      <c r="A928" s="803" t="s">
        <v>375</v>
      </c>
      <c r="B928" s="804"/>
      <c r="C928" s="804"/>
      <c r="D928" s="805"/>
      <c r="E928" s="806">
        <f>SUM(E929:E935)</f>
        <v>0</v>
      </c>
      <c r="F928" s="806">
        <f>SUM(F929:F935)</f>
        <v>0</v>
      </c>
    </row>
    <row r="929" spans="1:6">
      <c r="A929" s="807" t="s">
        <v>376</v>
      </c>
      <c r="B929" s="808"/>
      <c r="C929" s="808"/>
      <c r="D929" s="809"/>
      <c r="E929" s="776"/>
      <c r="F929" s="776"/>
    </row>
    <row r="930" spans="1:6">
      <c r="A930" s="807" t="s">
        <v>377</v>
      </c>
      <c r="B930" s="808"/>
      <c r="C930" s="808"/>
      <c r="D930" s="809"/>
      <c r="E930" s="633"/>
      <c r="F930" s="633"/>
    </row>
    <row r="931" spans="1:6">
      <c r="A931" s="810" t="s">
        <v>378</v>
      </c>
      <c r="B931" s="811"/>
      <c r="C931" s="811"/>
      <c r="D931" s="812"/>
      <c r="E931" s="720"/>
      <c r="F931" s="720"/>
    </row>
    <row r="932" spans="1:6">
      <c r="A932" s="813" t="s">
        <v>379</v>
      </c>
      <c r="B932" s="814"/>
      <c r="C932" s="814"/>
      <c r="D932" s="815"/>
      <c r="E932" s="633"/>
      <c r="F932" s="633"/>
    </row>
    <row r="933" spans="1:6">
      <c r="A933" s="813" t="s">
        <v>380</v>
      </c>
      <c r="B933" s="814"/>
      <c r="C933" s="814"/>
      <c r="D933" s="815"/>
      <c r="E933" s="802"/>
      <c r="F933" s="802"/>
    </row>
    <row r="934" spans="1:6">
      <c r="A934" s="813" t="s">
        <v>381</v>
      </c>
      <c r="B934" s="814"/>
      <c r="C934" s="814"/>
      <c r="D934" s="815"/>
      <c r="E934" s="802"/>
      <c r="F934" s="802"/>
    </row>
    <row r="935" spans="1:6" ht="14.25" thickBot="1">
      <c r="A935" s="816" t="s">
        <v>135</v>
      </c>
      <c r="B935" s="817"/>
      <c r="C935" s="817"/>
      <c r="D935" s="818"/>
      <c r="E935" s="802"/>
      <c r="F935" s="802"/>
    </row>
    <row r="936" spans="1:6" ht="16.5" thickBot="1">
      <c r="A936" s="722" t="s">
        <v>83</v>
      </c>
      <c r="B936" s="819"/>
      <c r="C936" s="819"/>
      <c r="D936" s="723"/>
      <c r="E936" s="820">
        <f>SUM(E924+E925+E928)</f>
        <v>235.45</v>
      </c>
      <c r="F936" s="820">
        <f>SUM(F924+F925+F928)</f>
        <v>358.76</v>
      </c>
    </row>
    <row r="937" spans="1:6" ht="15.75">
      <c r="A937" s="821"/>
      <c r="B937" s="821"/>
      <c r="C937" s="821"/>
      <c r="D937" s="821"/>
      <c r="E937" s="822"/>
      <c r="F937" s="822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7" t="s">
        <v>263</v>
      </c>
      <c r="F941" s="343" t="s">
        <v>264</v>
      </c>
    </row>
    <row r="942" spans="1:6" ht="14.25" thickBot="1">
      <c r="A942" s="425" t="s">
        <v>372</v>
      </c>
      <c r="B942" s="728"/>
      <c r="C942" s="728"/>
      <c r="D942" s="729"/>
      <c r="E942" s="629">
        <f>E943+E944</f>
        <v>0</v>
      </c>
      <c r="F942" s="629">
        <f>F943+F944</f>
        <v>0</v>
      </c>
    </row>
    <row r="943" spans="1:6">
      <c r="A943" s="754" t="s">
        <v>383</v>
      </c>
      <c r="B943" s="755"/>
      <c r="C943" s="755"/>
      <c r="D943" s="756"/>
      <c r="E943" s="823"/>
      <c r="F943" s="824"/>
    </row>
    <row r="944" spans="1:6" ht="14.25" thickBot="1">
      <c r="A944" s="825" t="s">
        <v>384</v>
      </c>
      <c r="B944" s="826"/>
      <c r="C944" s="826"/>
      <c r="D944" s="827"/>
      <c r="E944" s="780"/>
      <c r="F944" s="828"/>
    </row>
    <row r="945" spans="1:6" ht="14.25" thickBot="1">
      <c r="A945" s="425" t="s">
        <v>385</v>
      </c>
      <c r="B945" s="728"/>
      <c r="C945" s="728"/>
      <c r="D945" s="729"/>
      <c r="E945" s="629">
        <f>SUM(E946:E951)</f>
        <v>119.58000000000001</v>
      </c>
      <c r="F945" s="629">
        <f>SUM(F946:F951)</f>
        <v>159.08000000000001</v>
      </c>
    </row>
    <row r="946" spans="1:6">
      <c r="A946" s="757" t="s">
        <v>386</v>
      </c>
      <c r="B946" s="758"/>
      <c r="C946" s="758"/>
      <c r="D946" s="759"/>
      <c r="E946" s="633"/>
      <c r="F946" s="633"/>
    </row>
    <row r="947" spans="1:6">
      <c r="A947" s="736" t="s">
        <v>387</v>
      </c>
      <c r="B947" s="737"/>
      <c r="C947" s="737"/>
      <c r="D947" s="738"/>
      <c r="E947" s="633"/>
      <c r="F947" s="633"/>
    </row>
    <row r="948" spans="1:6">
      <c r="A948" s="736" t="s">
        <v>388</v>
      </c>
      <c r="B948" s="737"/>
      <c r="C948" s="737"/>
      <c r="D948" s="738"/>
      <c r="E948" s="802">
        <v>86.26</v>
      </c>
      <c r="F948" s="802">
        <v>159.08000000000001</v>
      </c>
    </row>
    <row r="949" spans="1:6">
      <c r="A949" s="736" t="s">
        <v>389</v>
      </c>
      <c r="B949" s="737"/>
      <c r="C949" s="737"/>
      <c r="D949" s="738"/>
      <c r="E949" s="802"/>
      <c r="F949" s="802"/>
    </row>
    <row r="950" spans="1:6">
      <c r="A950" s="736" t="s">
        <v>390</v>
      </c>
      <c r="B950" s="737"/>
      <c r="C950" s="737"/>
      <c r="D950" s="738"/>
      <c r="E950" s="802">
        <v>33.32</v>
      </c>
      <c r="F950" s="802"/>
    </row>
    <row r="951" spans="1:6" ht="14.25" thickBot="1">
      <c r="A951" s="829" t="s">
        <v>135</v>
      </c>
      <c r="B951" s="830"/>
      <c r="C951" s="830"/>
      <c r="D951" s="831"/>
      <c r="E951" s="802"/>
      <c r="F951" s="802"/>
    </row>
    <row r="952" spans="1:6" ht="14.25" thickBot="1">
      <c r="A952" s="439"/>
      <c r="B952" s="832"/>
      <c r="C952" s="832"/>
      <c r="D952" s="440"/>
      <c r="E952" s="419">
        <f>SUM(E942+E945)</f>
        <v>119.58000000000001</v>
      </c>
      <c r="F952" s="419">
        <f>SUM(F942+F945)</f>
        <v>159.08000000000001</v>
      </c>
    </row>
    <row r="968" spans="1:6" ht="15.75">
      <c r="A968" s="833" t="s">
        <v>391</v>
      </c>
      <c r="B968" s="833"/>
      <c r="C968" s="833"/>
      <c r="D968" s="833"/>
      <c r="E968" s="833"/>
      <c r="F968" s="833"/>
    </row>
    <row r="969" spans="1:6" ht="14.25" thickBot="1">
      <c r="A969" s="834"/>
      <c r="B969" s="260"/>
      <c r="C969" s="260"/>
      <c r="D969" s="260"/>
      <c r="E969" s="260"/>
      <c r="F969" s="260"/>
    </row>
    <row r="970" spans="1:6" ht="14.25" thickBot="1">
      <c r="A970" s="835" t="s">
        <v>392</v>
      </c>
      <c r="B970" s="836"/>
      <c r="C970" s="837" t="s">
        <v>393</v>
      </c>
      <c r="D970" s="838"/>
      <c r="E970" s="838"/>
      <c r="F970" s="839"/>
    </row>
    <row r="971" spans="1:6" ht="14.25" thickBot="1">
      <c r="A971" s="840"/>
      <c r="B971" s="841"/>
      <c r="C971" s="842" t="s">
        <v>394</v>
      </c>
      <c r="D971" s="843" t="s">
        <v>395</v>
      </c>
      <c r="E971" s="844" t="s">
        <v>265</v>
      </c>
      <c r="F971" s="843" t="s">
        <v>269</v>
      </c>
    </row>
    <row r="972" spans="1:6">
      <c r="A972" s="845" t="s">
        <v>396</v>
      </c>
      <c r="B972" s="346"/>
      <c r="C972" s="846">
        <f>SUM(C973:C973)</f>
        <v>0</v>
      </c>
      <c r="D972" s="846">
        <f t="shared" ref="D972:F972" si="22">SUM(D973:D973)</f>
        <v>2041.5</v>
      </c>
      <c r="E972" s="846">
        <f t="shared" si="22"/>
        <v>0</v>
      </c>
      <c r="F972" s="846">
        <f t="shared" si="22"/>
        <v>9133.2099999999991</v>
      </c>
    </row>
    <row r="973" spans="1:6">
      <c r="A973" s="847" t="s">
        <v>397</v>
      </c>
      <c r="B973" s="350"/>
      <c r="C973" s="295"/>
      <c r="D973" s="237">
        <v>2041.5</v>
      </c>
      <c r="E973" s="236"/>
      <c r="F973" s="237">
        <v>9133.2099999999991</v>
      </c>
    </row>
    <row r="974" spans="1:6">
      <c r="A974" s="847" t="s">
        <v>398</v>
      </c>
      <c r="B974" s="350"/>
      <c r="C974" s="295"/>
      <c r="D974" s="237"/>
      <c r="E974" s="236"/>
      <c r="F974" s="237"/>
    </row>
    <row r="975" spans="1:6">
      <c r="A975" s="847" t="s">
        <v>398</v>
      </c>
      <c r="B975" s="350"/>
      <c r="C975" s="295"/>
      <c r="D975" s="237"/>
      <c r="E975" s="236"/>
      <c r="F975" s="237"/>
    </row>
    <row r="976" spans="1:6">
      <c r="A976" s="848" t="s">
        <v>399</v>
      </c>
      <c r="B976" s="452"/>
      <c r="C976" s="295"/>
      <c r="D976" s="237"/>
      <c r="E976" s="236"/>
      <c r="F976" s="237">
        <v>2891</v>
      </c>
    </row>
    <row r="977" spans="1:6" ht="14.25" thickBot="1">
      <c r="A977" s="849" t="s">
        <v>400</v>
      </c>
      <c r="B977" s="368"/>
      <c r="C977" s="850"/>
      <c r="D977" s="243"/>
      <c r="E977" s="242"/>
      <c r="F977" s="243"/>
    </row>
    <row r="978" spans="1:6" ht="14.25" thickBot="1">
      <c r="A978" s="851" t="s">
        <v>136</v>
      </c>
      <c r="B978" s="852"/>
      <c r="C978" s="853">
        <f>C972+C976+C977</f>
        <v>0</v>
      </c>
      <c r="D978" s="853">
        <f t="shared" ref="D978:F978" si="23">D972+D976+D977</f>
        <v>2041.5</v>
      </c>
      <c r="E978" s="853">
        <f t="shared" si="23"/>
        <v>0</v>
      </c>
      <c r="F978" s="853">
        <f t="shared" si="23"/>
        <v>12024.21</v>
      </c>
    </row>
    <row r="981" spans="1:6" ht="30" customHeight="1">
      <c r="A981" s="212" t="s">
        <v>401</v>
      </c>
      <c r="B981" s="212"/>
      <c r="C981" s="212"/>
      <c r="D981" s="212"/>
      <c r="E981" s="854"/>
      <c r="F981" s="854"/>
    </row>
    <row r="983" spans="1:6" ht="15">
      <c r="A983" s="305" t="s">
        <v>402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403</v>
      </c>
      <c r="D985" s="310" t="s">
        <v>404</v>
      </c>
    </row>
    <row r="986" spans="1:6" ht="14.25" thickBot="1">
      <c r="A986" s="489" t="s">
        <v>405</v>
      </c>
      <c r="B986" s="855"/>
      <c r="C986" s="856">
        <v>50</v>
      </c>
      <c r="D986" s="857">
        <v>47</v>
      </c>
    </row>
    <row r="989" spans="1:6" ht="24" customHeight="1">
      <c r="A989" s="305" t="s">
        <v>406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2" t="s">
        <v>407</v>
      </c>
      <c r="B991" s="843" t="s">
        <v>408</v>
      </c>
      <c r="C991" s="843" t="s">
        <v>151</v>
      </c>
      <c r="D991" s="220" t="s">
        <v>409</v>
      </c>
      <c r="E991" s="219" t="s">
        <v>410</v>
      </c>
    </row>
    <row r="992" spans="1:6">
      <c r="A992" s="858" t="s">
        <v>80</v>
      </c>
      <c r="B992" s="252" t="s">
        <v>411</v>
      </c>
      <c r="C992" s="252"/>
      <c r="D992" s="253" t="s">
        <v>411</v>
      </c>
      <c r="E992" s="252" t="s">
        <v>411</v>
      </c>
    </row>
    <row r="993" spans="1:5">
      <c r="A993" s="859" t="s">
        <v>81</v>
      </c>
      <c r="B993" s="237"/>
      <c r="C993" s="237"/>
      <c r="D993" s="236"/>
      <c r="E993" s="237"/>
    </row>
    <row r="994" spans="1:5">
      <c r="A994" s="859" t="s">
        <v>412</v>
      </c>
      <c r="B994" s="237"/>
      <c r="C994" s="237"/>
      <c r="D994" s="236"/>
      <c r="E994" s="237"/>
    </row>
    <row r="995" spans="1:5">
      <c r="A995" s="859" t="s">
        <v>413</v>
      </c>
      <c r="B995" s="237"/>
      <c r="C995" s="237"/>
      <c r="D995" s="236"/>
      <c r="E995" s="237"/>
    </row>
    <row r="996" spans="1:5">
      <c r="A996" s="859" t="s">
        <v>414</v>
      </c>
      <c r="B996" s="237"/>
      <c r="C996" s="237"/>
      <c r="D996" s="236"/>
      <c r="E996" s="237"/>
    </row>
    <row r="997" spans="1:5">
      <c r="A997" s="859" t="s">
        <v>415</v>
      </c>
      <c r="B997" s="237"/>
      <c r="C997" s="237"/>
      <c r="D997" s="236"/>
      <c r="E997" s="237"/>
    </row>
    <row r="998" spans="1:5">
      <c r="A998" s="859" t="s">
        <v>416</v>
      </c>
      <c r="B998" s="237"/>
      <c r="C998" s="237"/>
      <c r="D998" s="236"/>
      <c r="E998" s="237"/>
    </row>
    <row r="999" spans="1:5" ht="14.25" thickBot="1">
      <c r="A999" s="860" t="s">
        <v>417</v>
      </c>
      <c r="B999" s="624"/>
      <c r="C999" s="624"/>
      <c r="D999" s="861"/>
      <c r="E999" s="624"/>
    </row>
    <row r="1010" spans="1:5" ht="14.25">
      <c r="A1010" s="586" t="s">
        <v>418</v>
      </c>
      <c r="B1010" s="862"/>
      <c r="C1010" s="862"/>
      <c r="D1010" s="862"/>
      <c r="E1010" s="862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3" t="s">
        <v>407</v>
      </c>
      <c r="B1012" s="864" t="s">
        <v>408</v>
      </c>
      <c r="C1012" s="864" t="s">
        <v>151</v>
      </c>
      <c r="D1012" s="865" t="s">
        <v>419</v>
      </c>
      <c r="E1012" s="866" t="s">
        <v>410</v>
      </c>
    </row>
    <row r="1013" spans="1:5">
      <c r="A1013" s="858" t="s">
        <v>80</v>
      </c>
      <c r="B1013" s="252" t="s">
        <v>411</v>
      </c>
      <c r="C1013" s="252"/>
      <c r="D1013" s="253" t="s">
        <v>411</v>
      </c>
      <c r="E1013" s="252" t="s">
        <v>411</v>
      </c>
    </row>
    <row r="1014" spans="1:5">
      <c r="A1014" s="859" t="s">
        <v>81</v>
      </c>
      <c r="B1014" s="237"/>
      <c r="C1014" s="237"/>
      <c r="D1014" s="236"/>
      <c r="E1014" s="237"/>
    </row>
    <row r="1015" spans="1:5">
      <c r="A1015" s="859" t="s">
        <v>412</v>
      </c>
      <c r="B1015" s="237"/>
      <c r="C1015" s="237"/>
      <c r="D1015" s="236"/>
      <c r="E1015" s="237"/>
    </row>
    <row r="1016" spans="1:5">
      <c r="A1016" s="859" t="s">
        <v>413</v>
      </c>
      <c r="B1016" s="237"/>
      <c r="C1016" s="237"/>
      <c r="D1016" s="236"/>
      <c r="E1016" s="237"/>
    </row>
    <row r="1017" spans="1:5">
      <c r="A1017" s="859" t="s">
        <v>414</v>
      </c>
      <c r="B1017" s="237"/>
      <c r="C1017" s="237"/>
      <c r="D1017" s="236"/>
      <c r="E1017" s="237"/>
    </row>
    <row r="1018" spans="1:5">
      <c r="A1018" s="859" t="s">
        <v>415</v>
      </c>
      <c r="B1018" s="237"/>
      <c r="C1018" s="237"/>
      <c r="D1018" s="236"/>
      <c r="E1018" s="237"/>
    </row>
    <row r="1019" spans="1:5">
      <c r="A1019" s="859" t="s">
        <v>416</v>
      </c>
      <c r="B1019" s="237"/>
      <c r="C1019" s="237"/>
      <c r="D1019" s="236"/>
      <c r="E1019" s="237"/>
    </row>
    <row r="1020" spans="1:5" ht="14.25" thickBot="1">
      <c r="A1020" s="860" t="s">
        <v>417</v>
      </c>
      <c r="B1020" s="624"/>
      <c r="C1020" s="624"/>
      <c r="D1020" s="861"/>
      <c r="E1020" s="624"/>
    </row>
    <row r="1028" spans="1:7" ht="15">
      <c r="A1028" s="867"/>
      <c r="B1028" s="867"/>
      <c r="C1028" s="868"/>
      <c r="D1028" s="869"/>
      <c r="E1028" s="867"/>
      <c r="F1028" s="867"/>
    </row>
    <row r="1029" spans="1:7" ht="15">
      <c r="A1029" s="870" t="s">
        <v>420</v>
      </c>
      <c r="B1029" s="870"/>
      <c r="C1029" s="868">
        <v>45009</v>
      </c>
      <c r="D1029" s="869"/>
      <c r="E1029" s="870"/>
      <c r="F1029" s="869" t="s">
        <v>421</v>
      </c>
      <c r="G1029" s="869"/>
    </row>
    <row r="1030" spans="1:7" ht="15">
      <c r="A1030" s="870" t="s">
        <v>422</v>
      </c>
      <c r="B1030" s="341"/>
      <c r="C1030" s="869" t="s">
        <v>423</v>
      </c>
      <c r="D1030" s="871"/>
      <c r="E1030" s="870"/>
      <c r="F1030" s="869" t="s">
        <v>424</v>
      </c>
      <c r="G1030" s="86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&amp;CSzkoła Podstawowa Nr 166 im. Żwirki i Wigury, ul. Żytnia 40, 01-198 Warszawa
Informacja dodatkowa do sprawozdania finansowego za rok obrotowy zakończony 31 grudnia 2022 r.
II. Dodatkowe informacje i objaśnienia</oddHeader>
  </headerFooter>
  <rowBreaks count="19" manualBreakCount="19">
    <brk id="90" max="16383" man="1"/>
    <brk id="125" max="16383" man="1"/>
    <brk id="211" max="16383" man="1"/>
    <brk id="248" max="9" man="1"/>
    <brk id="289" max="16383" man="1"/>
    <brk id="326" max="16383" man="1"/>
    <brk id="413" max="16383" man="1"/>
    <brk id="453" max="16383" man="1"/>
    <brk id="492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19" max="16383" man="1"/>
    <brk id="9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2023-04-19T07:41:44Z</dcterms:created>
  <dcterms:modified xsi:type="dcterms:W3CDTF">2023-04-19T07:41:45Z</dcterms:modified>
</cp:coreProperties>
</file>