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663265EE-F4B3-4491-881A-F81AAF68F941}" xr6:coauthVersionLast="36" xr6:coauthVersionMax="36" xr10:uidLastSave="{00000000-0000-0000-0000-000000000000}"/>
  <bookViews>
    <workbookView xWindow="0" yWindow="0" windowWidth="28800" windowHeight="11805" xr2:uid="{3860C75A-6EB0-4AA2-8C7A-0A4616AD070A}"/>
  </bookViews>
  <sheets>
    <sheet name="SP2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C447" i="1"/>
  <c r="D426" i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6" i="1" s="1"/>
  <c r="E103" i="1" s="1"/>
  <c r="E110" i="1" s="1"/>
  <c r="E97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C29" i="1"/>
  <c r="B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I29" i="1" s="1"/>
  <c r="H22" i="1"/>
  <c r="H29" i="1" s="1"/>
  <c r="H37" i="1" s="1"/>
  <c r="G22" i="1"/>
  <c r="G29" i="1" s="1"/>
  <c r="F22" i="1"/>
  <c r="F29" i="1" s="1"/>
  <c r="E22" i="1"/>
  <c r="E29" i="1" s="1"/>
  <c r="D22" i="1"/>
  <c r="D29" i="1" s="1"/>
  <c r="C22" i="1"/>
  <c r="B22" i="1"/>
  <c r="I21" i="1"/>
  <c r="H19" i="1"/>
  <c r="E19" i="1"/>
  <c r="D19" i="1"/>
  <c r="C19" i="1"/>
  <c r="C37" i="1" s="1"/>
  <c r="I18" i="1"/>
  <c r="I17" i="1"/>
  <c r="I16" i="1"/>
  <c r="H16" i="1"/>
  <c r="G16" i="1"/>
  <c r="G19" i="1" s="1"/>
  <c r="G37" i="1" s="1"/>
  <c r="F16" i="1"/>
  <c r="E16" i="1"/>
  <c r="D16" i="1"/>
  <c r="C16" i="1"/>
  <c r="B16" i="1"/>
  <c r="I15" i="1"/>
  <c r="I14" i="1"/>
  <c r="I13" i="1"/>
  <c r="I12" i="1" s="1"/>
  <c r="H12" i="1"/>
  <c r="G12" i="1"/>
  <c r="F12" i="1"/>
  <c r="F19" i="1" s="1"/>
  <c r="F37" i="1" s="1"/>
  <c r="E12" i="1"/>
  <c r="D12" i="1"/>
  <c r="C12" i="1"/>
  <c r="B12" i="1"/>
  <c r="B19" i="1" s="1"/>
  <c r="I11" i="1"/>
  <c r="G283" i="1" l="1"/>
  <c r="D37" i="1"/>
  <c r="I19" i="1"/>
  <c r="I37" i="1" s="1"/>
  <c r="E37" i="1"/>
  <c r="E109" i="1"/>
  <c r="I36" i="1"/>
</calcChain>
</file>

<file path=xl/sharedStrings.xml><?xml version="1.0" encoding="utf-8"?>
<sst xmlns="http://schemas.openxmlformats.org/spreadsheetml/2006/main" count="647" uniqueCount="425">
  <si>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</si>
  <si>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</si>
  <si>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</si>
  <si>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</si>
  <si>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</si>
  <si>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</si>
  <si>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</si>
  <si>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</si>
  <si>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</si>
  <si>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</si>
  <si>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</si>
  <si>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</si>
  <si>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</si>
  <si>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</si>
  <si>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</si>
  <si>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</si>
  <si>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</si>
  <si>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</si>
  <si>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</si>
  <si>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</si>
  <si>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</si>
  <si>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</si>
  <si>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</si>
  <si>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</si>
  <si>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</si>
  <si>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</si>
  <si>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</si>
  <si>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</si>
  <si>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</si>
  <si>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</si>
  <si>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</si>
  <si>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</si>
  <si>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</si>
  <si>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</si>
  <si>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</si>
  <si>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</si>
  <si>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</si>
  <si>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</si>
  <si>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</si>
  <si>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</si>
  <si>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</si>
  <si>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</si>
  <si>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</si>
  <si>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</si>
  <si>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</si>
  <si>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</si>
  <si>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</si>
  <si>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</si>
  <si>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</si>
  <si>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</si>
  <si>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</si>
  <si>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</si>
  <si>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</si>
  <si>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</si>
  <si>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</si>
  <si>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</si>
  <si>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</si>
  <si>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</si>
  <si>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</si>
  <si>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</si>
  <si>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</si>
  <si>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</si>
  <si>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</si>
  <si>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</si>
  <si>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</si>
  <si>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</si>
  <si>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</si>
  <si>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</si>
  <si>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</si>
  <si>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</si>
  <si>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</si>
  <si>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</si>
  <si>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</si>
  <si>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</si>
  <si>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</si>
  <si>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</si>
  <si>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</si>
  <si>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</si>
  <si>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</si>
  <si>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</si>
  <si>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</si>
  <si>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</si>
  <si>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</si>
  <si>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</si>
  <si>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</si>
  <si>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</si>
  <si>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</si>
  <si>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</si>
  <si>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</si>
  <si>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</si>
  <si>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</si>
  <si>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</si>
  <si>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</si>
  <si>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</si>
  <si>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</si>
  <si>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</si>
  <si>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</si>
  <si>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</si>
  <si>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</si>
  <si>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</si>
  <si>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</si>
  <si>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</si>
  <si>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</si>
  <si>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</si>
  <si>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</si>
  <si>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</si>
  <si>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</si>
  <si>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</si>
  <si>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</si>
  <si>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</si>
  <si>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</si>
  <si>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</si>
  <si>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</si>
  <si>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</si>
  <si>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</si>
  <si>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</si>
  <si>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</si>
  <si>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</si>
  <si>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</si>
  <si>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</si>
  <si>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</si>
  <si>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</si>
  <si>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</si>
  <si>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</si>
  <si>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</si>
  <si>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</si>
  <si>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</si>
  <si>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</si>
  <si>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</si>
  <si>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</si>
  <si>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</si>
  <si>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</si>
  <si>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</si>
  <si>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</si>
  <si>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</si>
  <si>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</si>
  <si>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</si>
  <si>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</si>
  <si>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</si>
  <si>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</si>
  <si>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</si>
  <si>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</si>
  <si>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</si>
  <si>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</si>
  <si>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</si>
  <si>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</si>
  <si>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</si>
  <si>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</si>
  <si>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</si>
  <si>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</si>
  <si>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</si>
  <si>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</si>
  <si>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</si>
  <si>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</si>
  <si>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</si>
  <si>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</si>
  <si>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</si>
  <si>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</si>
  <si>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</si>
  <si>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</si>
  <si>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</si>
  <si>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</si>
  <si>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</si>
  <si>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</si>
  <si>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</si>
  <si>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</si>
  <si>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</si>
  <si>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</si>
  <si>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</si>
  <si>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</si>
  <si>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</si>
  <si>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</si>
  <si>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</si>
  <si>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</si>
  <si>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</si>
  <si>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</si>
  <si>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</si>
  <si>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</si>
  <si>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</si>
  <si>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</si>
  <si>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</si>
  <si>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</si>
  <si>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</si>
  <si>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</si>
  <si>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</si>
  <si>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</si>
  <si>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</si>
  <si>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</si>
  <si>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</si>
  <si>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</si>
  <si>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</si>
  <si>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</si>
  <si>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</si>
  <si>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</si>
  <si>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</si>
  <si>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</si>
  <si>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</si>
  <si>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</si>
  <si>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</si>
  <si>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</si>
  <si>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</si>
  <si>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</si>
  <si>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</si>
  <si>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</si>
  <si>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</si>
  <si>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</si>
  <si>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</si>
  <si>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</si>
  <si>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</si>
  <si>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</si>
  <si>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</si>
  <si>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</si>
  <si>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</si>
  <si>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</si>
  <si>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</si>
  <si>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</si>
  <si>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</si>
  <si>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</si>
  <si>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</si>
  <si>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</si>
  <si>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</si>
  <si>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</si>
  <si>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</si>
  <si>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</si>
  <si>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</si>
  <si>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</si>
  <si>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</si>
  <si>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</si>
  <si>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</si>
  <si>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</si>
  <si>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</si>
  <si>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</si>
  <si>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</si>
  <si>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</si>
  <si>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</si>
  <si>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</si>
  <si>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</si>
  <si>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</si>
  <si>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</si>
  <si>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</si>
  <si>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</si>
  <si>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</si>
  <si>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</si>
  <si>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</si>
  <si>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</si>
  <si>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</si>
  <si>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</si>
  <si>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</si>
  <si>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</si>
  <si>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</si>
  <si>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</si>
  <si>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</si>
  <si>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</si>
  <si>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</si>
  <si>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</si>
  <si>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</si>
  <si>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</si>
  <si>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</si>
  <si>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</si>
  <si>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</si>
  <si>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</si>
  <si>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</si>
  <si>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</si>
  <si>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</si>
  <si>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</si>
  <si>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</si>
  <si>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</si>
  <si>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</si>
  <si>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</si>
  <si>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</si>
  <si>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</si>
  <si>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</si>
  <si>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</si>
  <si>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</si>
  <si>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</si>
  <si>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</si>
  <si>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</si>
  <si>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</si>
  <si>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</si>
  <si>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</si>
  <si>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</si>
  <si>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</si>
  <si>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</si>
  <si>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</si>
  <si>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</si>
  <si>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</si>
  <si>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</si>
  <si>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</si>
  <si>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</si>
  <si>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</si>
  <si>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</si>
  <si>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</si>
  <si>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</si>
  <si>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</si>
  <si>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</si>
  <si>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</si>
  <si>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</si>
  <si>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</si>
  <si>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</si>
  <si>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</si>
  <si>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</si>
  <si>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</si>
  <si>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</si>
  <si>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</si>
  <si>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</si>
  <si>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</si>
  <si>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</si>
  <si>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</si>
  <si>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</si>
  <si>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</si>
  <si>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</si>
  <si>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</si>
  <si>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</si>
  <si>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</si>
  <si>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</si>
  <si>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</si>
  <si>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</si>
  <si>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</si>
  <si>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</si>
  <si>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</si>
  <si>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</si>
  <si>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</si>
  <si>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</si>
  <si>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</si>
  <si>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</si>
  <si>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</si>
  <si>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</si>
  <si>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</si>
  <si>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</si>
  <si>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</si>
  <si>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</si>
  <si>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</si>
  <si>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</si>
  <si>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</si>
  <si>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</si>
  <si>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</si>
  <si>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</si>
  <si>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</si>
  <si>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</si>
  <si>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</si>
  <si>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</si>
  <si>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</si>
  <si>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</si>
  <si>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</si>
  <si>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</si>
  <si>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</si>
  <si>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</si>
  <si>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</si>
  <si>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</si>
  <si>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</si>
  <si>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</si>
  <si>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</si>
  <si>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</si>
  <si>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</si>
  <si>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</si>
  <si>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</si>
  <si>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</si>
  <si>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</si>
  <si>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</si>
  <si>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</si>
  <si>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</si>
  <si>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</si>
  <si>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</si>
  <si>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</si>
  <si>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</si>
  <si>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</si>
  <si>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</si>
  <si>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</si>
  <si>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</si>
  <si>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</si>
  <si>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</si>
  <si>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</si>
  <si>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</si>
  <si>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</si>
  <si>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</si>
  <si>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</si>
  <si>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</si>
  <si>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</si>
  <si>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</si>
  <si>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</si>
  <si>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</si>
  <si>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</si>
  <si>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</si>
  <si>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</si>
  <si>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</si>
  <si>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</si>
  <si>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</si>
  <si>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</si>
  <si>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</si>
  <si>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</si>
  <si>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</si>
  <si>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</si>
  <si>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</si>
  <si>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</si>
  <si>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</si>
  <si>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</si>
  <si>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</si>
  <si>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</si>
  <si>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</si>
  <si>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 Opieki Zdrowotnej</t>
  </si>
  <si>
    <t>Instytucje Kulturalne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</si>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</sst>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69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Fill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56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7" fillId="0" borderId="45" xfId="0" applyNumberFormat="1" applyFont="1" applyFill="1" applyBorder="1" applyAlignment="1" applyProtection="1">
      <alignment vertical="center"/>
      <protection locked="0"/>
    </xf>
    <xf numFmtId="4" fontId="57" fillId="0" borderId="5" xfId="0" applyNumberFormat="1" applyFont="1" applyFill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Fill="1" applyBorder="1" applyAlignment="1" applyProtection="1">
      <alignment vertical="center"/>
      <protection locked="0"/>
    </xf>
    <xf numFmtId="4" fontId="57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/>
      <protection locked="0"/>
    </xf>
    <xf numFmtId="4" fontId="35" fillId="0" borderId="48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8F7DEEB0-9D07-4CE6-BC90-A894FD20EF30}"/>
    <cellStyle name="Normalny" xfId="0" builtinId="0"/>
    <cellStyle name="Normalny 2" xfId="4" xr:uid="{7A33C7AD-4464-4448-A6AA-0909DD708892}"/>
    <cellStyle name="Normalny 3" xfId="5" xr:uid="{B4B8E126-FD55-4EB2-B28D-160FA2F14AD8}"/>
    <cellStyle name="Normalny_dzielnice termin spr." xfId="2" xr:uid="{B61F6EE0-D99F-4C63-8804-D334D46334EF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8C994-F31B-4631-925A-632EACA73EFC}">
  <sheetPr codeName="Arkusz11">
    <tabColor rgb="FF92D050"/>
  </sheetPr>
  <dimension ref="A2:J1030"/>
  <sheetViews>
    <sheetView tabSelected="1" view="pageLayout" topLeftCell="A2" zoomScaleNormal="100" workbookViewId="0">
      <selection activeCell="E18" sqref="E18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3816291.55</v>
      </c>
      <c r="E11" s="40">
        <v>462972.14</v>
      </c>
      <c r="F11" s="40"/>
      <c r="G11" s="40">
        <v>419136.58</v>
      </c>
      <c r="H11" s="40"/>
      <c r="I11" s="41">
        <f>SUM(B11:H11)</f>
        <v>4698400.2699999996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42612.800000000003</v>
      </c>
      <c r="F12" s="43">
        <f t="shared" si="0"/>
        <v>0</v>
      </c>
      <c r="G12" s="43">
        <f t="shared" si="0"/>
        <v>202713.36</v>
      </c>
      <c r="H12" s="43">
        <f t="shared" si="0"/>
        <v>0</v>
      </c>
      <c r="I12" s="44">
        <f t="shared" si="0"/>
        <v>245326.15999999997</v>
      </c>
    </row>
    <row r="13" spans="1:10">
      <c r="A13" s="45" t="s">
        <v>16</v>
      </c>
      <c r="B13" s="46"/>
      <c r="C13" s="46"/>
      <c r="D13" s="46"/>
      <c r="E13" s="47">
        <v>40300.400000000001</v>
      </c>
      <c r="F13" s="47"/>
      <c r="G13" s="47">
        <v>202713.36</v>
      </c>
      <c r="H13" s="47"/>
      <c r="I13" s="48">
        <f>SUM(B13:H13)</f>
        <v>243013.75999999998</v>
      </c>
    </row>
    <row r="14" spans="1:10">
      <c r="A14" s="45" t="s">
        <v>17</v>
      </c>
      <c r="B14" s="47"/>
      <c r="C14" s="47"/>
      <c r="D14" s="47"/>
      <c r="E14" s="47">
        <v>2312.4</v>
      </c>
      <c r="F14" s="46"/>
      <c r="G14" s="47"/>
      <c r="H14" s="46"/>
      <c r="I14" s="48">
        <f>SUM(B14:H14)</f>
        <v>2312.4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10884.82</v>
      </c>
      <c r="F16" s="43">
        <f t="shared" si="1"/>
        <v>0</v>
      </c>
      <c r="G16" s="43">
        <f t="shared" si="1"/>
        <v>13193.63</v>
      </c>
      <c r="H16" s="43">
        <f t="shared" si="1"/>
        <v>0</v>
      </c>
      <c r="I16" s="44">
        <f t="shared" si="1"/>
        <v>24078.449999999997</v>
      </c>
    </row>
    <row r="17" spans="1:9">
      <c r="A17" s="45" t="s">
        <v>20</v>
      </c>
      <c r="B17" s="46"/>
      <c r="C17" s="46"/>
      <c r="D17" s="46"/>
      <c r="E17" s="47">
        <v>10884.82</v>
      </c>
      <c r="F17" s="47"/>
      <c r="G17" s="47">
        <v>13193.63</v>
      </c>
      <c r="H17" s="46"/>
      <c r="I17" s="48">
        <f>SUM(B17:H17)</f>
        <v>24078.449999999997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3816291.55</v>
      </c>
      <c r="E19" s="43">
        <f t="shared" si="2"/>
        <v>494700.12</v>
      </c>
      <c r="F19" s="43">
        <f t="shared" si="2"/>
        <v>0</v>
      </c>
      <c r="G19" s="43">
        <f t="shared" si="2"/>
        <v>608656.30999999994</v>
      </c>
      <c r="H19" s="43">
        <f t="shared" si="2"/>
        <v>0</v>
      </c>
      <c r="I19" s="44">
        <f t="shared" si="2"/>
        <v>4919647.9799999995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2832421.58</v>
      </c>
      <c r="E21" s="40">
        <v>462972.14</v>
      </c>
      <c r="F21" s="40"/>
      <c r="G21" s="40">
        <v>416137.84</v>
      </c>
      <c r="H21" s="40"/>
      <c r="I21" s="41">
        <f>SUM(B21:H21)</f>
        <v>3711531.56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9">
        <f t="shared" si="3"/>
        <v>69357.100000000006</v>
      </c>
      <c r="E22" s="49">
        <f t="shared" si="3"/>
        <v>42612.800000000003</v>
      </c>
      <c r="F22" s="49">
        <f t="shared" si="3"/>
        <v>0</v>
      </c>
      <c r="G22" s="49">
        <f t="shared" si="3"/>
        <v>205712.09999999998</v>
      </c>
      <c r="H22" s="49">
        <f t="shared" si="3"/>
        <v>0</v>
      </c>
      <c r="I22" s="41">
        <f t="shared" si="3"/>
        <v>317682</v>
      </c>
    </row>
    <row r="23" spans="1:9">
      <c r="A23" s="45" t="s">
        <v>23</v>
      </c>
      <c r="B23" s="47"/>
      <c r="C23" s="47"/>
      <c r="D23" s="50">
        <v>69357.100000000006</v>
      </c>
      <c r="E23" s="50"/>
      <c r="F23" s="50"/>
      <c r="G23" s="50">
        <v>2998.74</v>
      </c>
      <c r="H23" s="51"/>
      <c r="I23" s="52">
        <f t="shared" ref="I23:I28" si="4">SUM(B23:H23)</f>
        <v>72355.840000000011</v>
      </c>
    </row>
    <row r="24" spans="1:9">
      <c r="A24" s="45" t="s">
        <v>17</v>
      </c>
      <c r="B24" s="46"/>
      <c r="C24" s="46"/>
      <c r="D24" s="50"/>
      <c r="E24" s="50">
        <v>42612.800000000003</v>
      </c>
      <c r="F24" s="50"/>
      <c r="G24" s="50">
        <v>202713.36</v>
      </c>
      <c r="H24" s="51"/>
      <c r="I24" s="52">
        <f t="shared" si="4"/>
        <v>245326.15999999997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10884.82</v>
      </c>
      <c r="F26" s="49">
        <f t="shared" si="5"/>
        <v>0</v>
      </c>
      <c r="G26" s="49">
        <f t="shared" si="5"/>
        <v>13193.63</v>
      </c>
      <c r="H26" s="49">
        <f t="shared" si="5"/>
        <v>0</v>
      </c>
      <c r="I26" s="41">
        <f t="shared" si="5"/>
        <v>24078.449999999997</v>
      </c>
    </row>
    <row r="27" spans="1:9">
      <c r="A27" s="45" t="s">
        <v>20</v>
      </c>
      <c r="B27" s="46"/>
      <c r="C27" s="46"/>
      <c r="D27" s="51"/>
      <c r="E27" s="50">
        <v>10884.82</v>
      </c>
      <c r="F27" s="50"/>
      <c r="G27" s="50">
        <v>13193.63</v>
      </c>
      <c r="H27" s="51"/>
      <c r="I27" s="52">
        <f t="shared" si="4"/>
        <v>24078.449999999997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9">
        <f t="shared" si="6"/>
        <v>2901778.68</v>
      </c>
      <c r="E29" s="49">
        <f t="shared" si="6"/>
        <v>494700.12</v>
      </c>
      <c r="F29" s="49">
        <f t="shared" si="6"/>
        <v>0</v>
      </c>
      <c r="G29" s="49">
        <f t="shared" si="6"/>
        <v>608656.30999999994</v>
      </c>
      <c r="H29" s="49">
        <f t="shared" si="6"/>
        <v>0</v>
      </c>
      <c r="I29" s="41">
        <f t="shared" si="6"/>
        <v>4005135.11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983869.96999999974</v>
      </c>
      <c r="E36" s="58">
        <f>E11-E21-E31</f>
        <v>0</v>
      </c>
      <c r="F36" s="58">
        <f t="shared" si="8"/>
        <v>0</v>
      </c>
      <c r="G36" s="58">
        <f t="shared" si="8"/>
        <v>2998.7399999999907</v>
      </c>
      <c r="H36" s="58">
        <f t="shared" si="8"/>
        <v>0</v>
      </c>
      <c r="I36" s="59">
        <f t="shared" si="8"/>
        <v>986868.7099999995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914512.86999999965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914512.86999999965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8773.84</v>
      </c>
    </row>
    <row r="53" spans="1:3" ht="15">
      <c r="A53" s="83" t="s">
        <v>15</v>
      </c>
      <c r="B53" s="84"/>
      <c r="C53" s="85">
        <f>SUM(C54:C55)</f>
        <v>1250</v>
      </c>
    </row>
    <row r="54" spans="1:3" ht="15">
      <c r="A54" s="86" t="s">
        <v>16</v>
      </c>
      <c r="B54" s="87"/>
      <c r="C54" s="88">
        <v>1250</v>
      </c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10023.84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8773.84</v>
      </c>
    </row>
    <row r="62" spans="1:3" ht="15">
      <c r="A62" s="83" t="s">
        <v>15</v>
      </c>
      <c r="B62" s="84"/>
      <c r="C62" s="85">
        <f>SUM(C63:C64)</f>
        <v>1250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>
        <v>1250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10023.84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1541.54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53">
        <v>1541.54</v>
      </c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4" t="s">
        <v>17</v>
      </c>
      <c r="B468" s="455"/>
      <c r="C468" s="408"/>
      <c r="D468" s="456"/>
    </row>
    <row r="469" spans="1:4" ht="14.25" thickBot="1">
      <c r="A469" s="439" t="s">
        <v>197</v>
      </c>
      <c r="B469" s="440"/>
      <c r="C469" s="418">
        <f>SUM(C470:C479)</f>
        <v>3507.86</v>
      </c>
      <c r="D469" s="419">
        <f>SUM(D470:D479)</f>
        <v>1959.5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3">
        <v>117</v>
      </c>
      <c r="D473" s="450"/>
    </row>
    <row r="474" spans="1:4" ht="24.75" customHeight="1">
      <c r="A474" s="451" t="s">
        <v>192</v>
      </c>
      <c r="B474" s="452"/>
      <c r="C474" s="453">
        <v>3390.86</v>
      </c>
      <c r="D474" s="450">
        <v>1959.5</v>
      </c>
    </row>
    <row r="475" spans="1:4">
      <c r="A475" s="451" t="s">
        <v>193</v>
      </c>
      <c r="B475" s="452"/>
      <c r="C475" s="400"/>
      <c r="D475" s="450"/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7"/>
      <c r="D479" s="458"/>
    </row>
    <row r="480" spans="1:4" ht="14.25" thickBot="1">
      <c r="A480" s="459" t="s">
        <v>12</v>
      </c>
      <c r="B480" s="460"/>
      <c r="C480" s="461">
        <f>C458+C469</f>
        <v>5049.3999999999996</v>
      </c>
      <c r="D480" s="303">
        <f>D458+D469</f>
        <v>1959.5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53">
        <v>66555.97</v>
      </c>
      <c r="D516" s="486">
        <v>30412.93</v>
      </c>
    </row>
    <row r="517" spans="1:5" ht="14.25" thickBot="1">
      <c r="A517" s="439" t="s">
        <v>96</v>
      </c>
      <c r="B517" s="440"/>
      <c r="C517" s="419">
        <f>SUM(C516:C516)</f>
        <v>66555.97</v>
      </c>
      <c r="D517" s="419">
        <f>SUM(D516:D516)</f>
        <v>30412.93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6"/>
      <c r="C523" s="488">
        <v>114095.34</v>
      </c>
      <c r="D523" s="489">
        <v>70328.05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58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62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37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25</v>
      </c>
      <c r="B544" s="511">
        <f t="shared" ref="B544:I544" si="16">SUM(B545:B547)</f>
        <v>0</v>
      </c>
      <c r="C544" s="512">
        <f t="shared" si="16"/>
        <v>0</v>
      </c>
      <c r="D544" s="512">
        <f t="shared" si="16"/>
        <v>0</v>
      </c>
      <c r="E544" s="512">
        <f t="shared" si="16"/>
        <v>0</v>
      </c>
      <c r="F544" s="512">
        <f t="shared" si="16"/>
        <v>0</v>
      </c>
      <c r="G544" s="512">
        <f t="shared" si="16"/>
        <v>0</v>
      </c>
      <c r="H544" s="512">
        <f t="shared" si="16"/>
        <v>0</v>
      </c>
      <c r="I544" s="513">
        <f t="shared" si="16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26</v>
      </c>
      <c r="B548" s="519">
        <f t="shared" ref="B548:I548" si="17">SUM(B549:B552)</f>
        <v>0</v>
      </c>
      <c r="C548" s="520">
        <f t="shared" si="17"/>
        <v>0</v>
      </c>
      <c r="D548" s="520">
        <f t="shared" si="17"/>
        <v>0</v>
      </c>
      <c r="E548" s="520">
        <f t="shared" si="17"/>
        <v>0</v>
      </c>
      <c r="F548" s="520">
        <f t="shared" si="17"/>
        <v>0</v>
      </c>
      <c r="G548" s="520">
        <f t="shared" si="17"/>
        <v>0</v>
      </c>
      <c r="H548" s="520">
        <f t="shared" si="17"/>
        <v>0</v>
      </c>
      <c r="I548" s="319">
        <f t="shared" si="17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43</v>
      </c>
      <c r="B553" s="523">
        <f>B543+B544-B548</f>
        <v>0</v>
      </c>
      <c r="C553" s="524">
        <f>C543+C544-C548</f>
        <v>0</v>
      </c>
      <c r="D553" s="524">
        <f>D543+D544-D548</f>
        <v>0</v>
      </c>
      <c r="E553" s="524">
        <f t="shared" ref="E553:H553" si="18">E543+E544-E548</f>
        <v>0</v>
      </c>
      <c r="F553" s="524">
        <f t="shared" si="18"/>
        <v>0</v>
      </c>
      <c r="G553" s="524">
        <f t="shared" si="18"/>
        <v>0</v>
      </c>
      <c r="H553" s="524">
        <f t="shared" si="18"/>
        <v>0</v>
      </c>
      <c r="I553" s="525">
        <f>I543+I544-I548</f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25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26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19">C554+C555-C556</f>
        <v>0</v>
      </c>
      <c r="D557" s="550">
        <f t="shared" si="19"/>
        <v>0</v>
      </c>
      <c r="E557" s="540">
        <f t="shared" si="19"/>
        <v>0</v>
      </c>
      <c r="F557" s="548">
        <f t="shared" si="19"/>
        <v>0</v>
      </c>
      <c r="G557" s="551">
        <f t="shared" si="19"/>
        <v>0</v>
      </c>
      <c r="H557" s="550">
        <f t="shared" si="19"/>
        <v>0</v>
      </c>
      <c r="I557" s="540">
        <f t="shared" si="19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20">C543-C554</f>
        <v>0</v>
      </c>
      <c r="D558" s="553">
        <f t="shared" si="20"/>
        <v>0</v>
      </c>
      <c r="E558" s="553">
        <f t="shared" si="20"/>
        <v>0</v>
      </c>
      <c r="F558" s="553">
        <f t="shared" si="20"/>
        <v>0</v>
      </c>
      <c r="G558" s="553">
        <f t="shared" si="20"/>
        <v>0</v>
      </c>
      <c r="H558" s="553">
        <f t="shared" si="20"/>
        <v>0</v>
      </c>
      <c r="I558" s="553">
        <f t="shared" si="20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21">C553-C557</f>
        <v>0</v>
      </c>
      <c r="D559" s="553">
        <f t="shared" si="21"/>
        <v>0</v>
      </c>
      <c r="E559" s="553">
        <f t="shared" si="21"/>
        <v>0</v>
      </c>
      <c r="F559" s="553">
        <f t="shared" si="21"/>
        <v>0</v>
      </c>
      <c r="G559" s="553">
        <f t="shared" si="21"/>
        <v>0</v>
      </c>
      <c r="H559" s="553">
        <f t="shared" si="21"/>
        <v>0</v>
      </c>
      <c r="I559" s="553">
        <f t="shared" si="21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151.34</v>
      </c>
      <c r="D578" s="567">
        <v>2459.23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>
        <v>0</v>
      </c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3">
        <f>C582+C585+C586+C587+C588</f>
        <v>140.28</v>
      </c>
      <c r="D581" s="573">
        <f>D582+D585+D586+D587+D588</f>
        <v>108.91</v>
      </c>
    </row>
    <row r="582" spans="1:9">
      <c r="A582" s="574" t="s">
        <v>245</v>
      </c>
      <c r="B582" s="575"/>
      <c r="C582" s="486">
        <f>C583-C584</f>
        <v>0</v>
      </c>
      <c r="D582" s="486">
        <f>D583-D584</f>
        <v>0</v>
      </c>
    </row>
    <row r="583" spans="1:9">
      <c r="A583" s="576" t="s">
        <v>246</v>
      </c>
      <c r="B583" s="577"/>
      <c r="C583" s="578"/>
      <c r="D583" s="578"/>
    </row>
    <row r="584" spans="1:9" ht="25.5" customHeight="1">
      <c r="A584" s="576" t="s">
        <v>247</v>
      </c>
      <c r="B584" s="577"/>
      <c r="C584" s="578"/>
      <c r="D584" s="578"/>
    </row>
    <row r="585" spans="1:9">
      <c r="A585" s="574" t="s">
        <v>248</v>
      </c>
      <c r="B585" s="575"/>
      <c r="C585" s="486"/>
      <c r="D585" s="486"/>
    </row>
    <row r="586" spans="1:9">
      <c r="A586" s="574" t="s">
        <v>249</v>
      </c>
      <c r="B586" s="575"/>
      <c r="C586" s="486"/>
      <c r="D586" s="486"/>
    </row>
    <row r="587" spans="1:9">
      <c r="A587" s="574" t="s">
        <v>250</v>
      </c>
      <c r="B587" s="575"/>
      <c r="C587" s="486">
        <v>0</v>
      </c>
      <c r="D587" s="486">
        <v>0</v>
      </c>
    </row>
    <row r="588" spans="1:9">
      <c r="A588" s="574" t="s">
        <v>17</v>
      </c>
      <c r="B588" s="575"/>
      <c r="C588" s="486">
        <v>140.28</v>
      </c>
      <c r="D588" s="486">
        <v>108.91</v>
      </c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8">
        <f>SUM(C578+C579+C580+C581+C589)</f>
        <v>291.62</v>
      </c>
      <c r="D590" s="358">
        <f>SUM(D578+D579+D580+D581+D589)</f>
        <v>2568.14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60"/>
      <c r="B594" s="260"/>
      <c r="C594" s="260"/>
      <c r="D594" s="260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4"/>
      <c r="B675" s="260"/>
      <c r="C675" s="260"/>
    </row>
    <row r="676" spans="1:3" ht="26.25" thickBot="1">
      <c r="A676" s="613"/>
      <c r="B676" s="614" t="s">
        <v>263</v>
      </c>
      <c r="C676" s="343" t="s">
        <v>264</v>
      </c>
    </row>
    <row r="677" spans="1:3" ht="14.25" thickBot="1">
      <c r="A677" s="615" t="s">
        <v>265</v>
      </c>
      <c r="B677" s="616">
        <f>B678+B682</f>
        <v>0</v>
      </c>
      <c r="C677" s="616">
        <f>C678+C682</f>
        <v>0</v>
      </c>
    </row>
    <row r="678" spans="1:3">
      <c r="A678" s="617" t="s">
        <v>266</v>
      </c>
      <c r="B678" s="281"/>
      <c r="C678" s="281"/>
    </row>
    <row r="679" spans="1:3">
      <c r="A679" s="618" t="s">
        <v>50</v>
      </c>
      <c r="B679" s="237"/>
      <c r="C679" s="238"/>
    </row>
    <row r="680" spans="1:3" ht="102">
      <c r="A680" s="619" t="s">
        <v>267</v>
      </c>
      <c r="B680" s="237"/>
      <c r="C680" s="238"/>
    </row>
    <row r="681" spans="1:3" ht="14.25" thickBot="1">
      <c r="A681" s="620"/>
      <c r="B681" s="621"/>
      <c r="C681" s="622"/>
    </row>
    <row r="682" spans="1:3">
      <c r="A682" s="617" t="s">
        <v>268</v>
      </c>
      <c r="B682" s="623">
        <f>SUM(B684:B684)</f>
        <v>0</v>
      </c>
      <c r="C682" s="623">
        <f>SUM(C684:C684)</f>
        <v>0</v>
      </c>
    </row>
    <row r="683" spans="1:3">
      <c r="A683" s="618" t="s">
        <v>50</v>
      </c>
      <c r="B683" s="384"/>
      <c r="C683" s="624"/>
    </row>
    <row r="684" spans="1:3" ht="14.25" thickBot="1">
      <c r="A684" s="625"/>
      <c r="B684" s="621"/>
      <c r="C684" s="622"/>
    </row>
    <row r="685" spans="1:3" ht="14.25" thickBot="1">
      <c r="A685" s="615" t="s">
        <v>269</v>
      </c>
      <c r="B685" s="626">
        <f>B686+B692</f>
        <v>131337.92000000001</v>
      </c>
      <c r="C685" s="626">
        <f>C686+C692</f>
        <v>391730.61</v>
      </c>
    </row>
    <row r="686" spans="1:3">
      <c r="A686" s="627" t="s">
        <v>266</v>
      </c>
      <c r="B686" s="628">
        <f>B688+B689+B690+B691</f>
        <v>131337.92000000001</v>
      </c>
      <c r="C686" s="628">
        <f>C688+C689+C690+C691</f>
        <v>0</v>
      </c>
    </row>
    <row r="687" spans="1:3">
      <c r="A687" s="629" t="s">
        <v>50</v>
      </c>
      <c r="B687" s="630"/>
      <c r="C687" s="631"/>
    </row>
    <row r="688" spans="1:3" ht="38.25">
      <c r="A688" s="632" t="s">
        <v>270</v>
      </c>
      <c r="B688" s="630">
        <v>4437.92</v>
      </c>
      <c r="C688" s="631"/>
    </row>
    <row r="689" spans="1:9" ht="102">
      <c r="A689" s="632" t="s">
        <v>271</v>
      </c>
      <c r="B689" s="630"/>
      <c r="C689" s="631"/>
    </row>
    <row r="690" spans="1:9" ht="25.5">
      <c r="A690" s="633" t="s">
        <v>272</v>
      </c>
      <c r="B690" s="630"/>
      <c r="C690" s="631"/>
    </row>
    <row r="691" spans="1:9" ht="76.5">
      <c r="A691" s="632" t="s">
        <v>273</v>
      </c>
      <c r="B691" s="630">
        <v>126900</v>
      </c>
      <c r="C691" s="631"/>
    </row>
    <row r="692" spans="1:9">
      <c r="A692" s="634" t="s">
        <v>268</v>
      </c>
      <c r="B692" s="635">
        <f>SUM(B694:B695)</f>
        <v>0</v>
      </c>
      <c r="C692" s="635">
        <f>SUM(C694:C695)</f>
        <v>391730.61</v>
      </c>
    </row>
    <row r="693" spans="1:9">
      <c r="A693" s="629" t="s">
        <v>50</v>
      </c>
      <c r="B693" s="630"/>
      <c r="C693" s="630"/>
    </row>
    <row r="694" spans="1:9" ht="25.5">
      <c r="A694" s="636" t="s">
        <v>274</v>
      </c>
      <c r="B694" s="637"/>
      <c r="C694" s="637">
        <v>1000</v>
      </c>
    </row>
    <row r="695" spans="1:9" ht="45.75" thickBot="1">
      <c r="A695" s="638" t="s">
        <v>275</v>
      </c>
      <c r="B695" s="639"/>
      <c r="C695" s="639">
        <v>390730.61</v>
      </c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0"/>
      <c r="B699" s="640"/>
      <c r="C699" s="640"/>
      <c r="D699" s="640"/>
      <c r="E699" s="37"/>
      <c r="F699" s="37"/>
      <c r="G699" s="37"/>
      <c r="H699" s="37"/>
      <c r="I699" s="37"/>
    </row>
    <row r="700" spans="1:9" ht="55.5" customHeight="1" thickBot="1">
      <c r="A700" s="462" t="s">
        <v>277</v>
      </c>
      <c r="B700" s="641"/>
      <c r="C700" s="641"/>
      <c r="D700" s="641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2" t="s">
        <v>278</v>
      </c>
    </row>
    <row r="702" spans="1:9" ht="20.25" customHeight="1" thickBot="1">
      <c r="A702" s="643"/>
      <c r="B702" s="644"/>
      <c r="C702" s="643"/>
      <c r="D702" s="645"/>
      <c r="E702" s="646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3" t="s">
        <v>279</v>
      </c>
      <c r="B742" s="583"/>
      <c r="C742" s="583"/>
    </row>
    <row r="743" spans="1:7" ht="14.25">
      <c r="A743" s="305" t="s">
        <v>280</v>
      </c>
      <c r="B743" s="305"/>
      <c r="C743" s="305"/>
    </row>
    <row r="744" spans="1:7" ht="15" thickBot="1">
      <c r="A744" s="583"/>
      <c r="B744" s="583"/>
      <c r="C744" s="583"/>
    </row>
    <row r="745" spans="1:7" ht="24.75" thickBot="1">
      <c r="A745" s="647" t="s">
        <v>281</v>
      </c>
      <c r="B745" s="648"/>
      <c r="C745" s="648"/>
      <c r="D745" s="649"/>
      <c r="E745" s="650" t="s">
        <v>263</v>
      </c>
      <c r="F745" s="651" t="s">
        <v>264</v>
      </c>
      <c r="G745" s="652"/>
    </row>
    <row r="746" spans="1:7" ht="14.25" customHeight="1" thickBot="1">
      <c r="A746" s="653" t="s">
        <v>282</v>
      </c>
      <c r="B746" s="654"/>
      <c r="C746" s="654"/>
      <c r="D746" s="655"/>
      <c r="E746" s="656">
        <f>SUM(E747:E754)</f>
        <v>31548.21</v>
      </c>
      <c r="F746" s="656">
        <f>SUM(F747:F754)</f>
        <v>52774.85</v>
      </c>
      <c r="G746" s="657"/>
    </row>
    <row r="747" spans="1:7">
      <c r="A747" s="658" t="s">
        <v>283</v>
      </c>
      <c r="B747" s="659"/>
      <c r="C747" s="659"/>
      <c r="D747" s="660"/>
      <c r="E747" s="661">
        <v>31548.21</v>
      </c>
      <c r="F747" s="662">
        <v>52774.85</v>
      </c>
      <c r="G747" s="260"/>
    </row>
    <row r="748" spans="1:7">
      <c r="A748" s="663" t="s">
        <v>284</v>
      </c>
      <c r="B748" s="664"/>
      <c r="C748" s="664"/>
      <c r="D748" s="665"/>
      <c r="E748" s="666"/>
      <c r="F748" s="667"/>
      <c r="G748" s="260"/>
    </row>
    <row r="749" spans="1:7">
      <c r="A749" s="663" t="s">
        <v>285</v>
      </c>
      <c r="B749" s="664"/>
      <c r="C749" s="664"/>
      <c r="D749" s="665"/>
      <c r="E749" s="666"/>
      <c r="F749" s="667"/>
      <c r="G749" s="260"/>
    </row>
    <row r="750" spans="1:7">
      <c r="A750" s="668" t="s">
        <v>286</v>
      </c>
      <c r="B750" s="669"/>
      <c r="C750" s="669"/>
      <c r="D750" s="670"/>
      <c r="E750" s="666"/>
      <c r="F750" s="667"/>
      <c r="G750" s="260"/>
    </row>
    <row r="751" spans="1:7">
      <c r="A751" s="663" t="s">
        <v>287</v>
      </c>
      <c r="B751" s="664"/>
      <c r="C751" s="664"/>
      <c r="D751" s="665"/>
      <c r="E751" s="666"/>
      <c r="F751" s="667"/>
      <c r="G751" s="260"/>
    </row>
    <row r="752" spans="1:7">
      <c r="A752" s="671" t="s">
        <v>288</v>
      </c>
      <c r="B752" s="672"/>
      <c r="C752" s="672"/>
      <c r="D752" s="673"/>
      <c r="E752" s="666"/>
      <c r="F752" s="667"/>
      <c r="G752" s="260"/>
    </row>
    <row r="753" spans="1:7">
      <c r="A753" s="671" t="s">
        <v>289</v>
      </c>
      <c r="B753" s="672"/>
      <c r="C753" s="672"/>
      <c r="D753" s="673"/>
      <c r="E753" s="666"/>
      <c r="F753" s="667"/>
      <c r="G753" s="260"/>
    </row>
    <row r="754" spans="1:7" ht="14.25" thickBot="1">
      <c r="A754" s="674" t="s">
        <v>290</v>
      </c>
      <c r="B754" s="675"/>
      <c r="C754" s="675"/>
      <c r="D754" s="676"/>
      <c r="E754" s="677"/>
      <c r="F754" s="678"/>
      <c r="G754" s="260"/>
    </row>
    <row r="755" spans="1:7" ht="14.25" thickBot="1">
      <c r="A755" s="653" t="s">
        <v>291</v>
      </c>
      <c r="B755" s="654"/>
      <c r="C755" s="654"/>
      <c r="D755" s="655"/>
      <c r="E755" s="679">
        <v>2482.2199999999998</v>
      </c>
      <c r="F755" s="680">
        <v>-3089.9</v>
      </c>
      <c r="G755" s="657"/>
    </row>
    <row r="756" spans="1:7" ht="14.25" thickBot="1">
      <c r="A756" s="681" t="s">
        <v>292</v>
      </c>
      <c r="B756" s="682"/>
      <c r="C756" s="682"/>
      <c r="D756" s="683"/>
      <c r="E756" s="684"/>
      <c r="F756" s="685"/>
      <c r="G756" s="657"/>
    </row>
    <row r="757" spans="1:7" ht="14.25" thickBot="1">
      <c r="A757" s="681" t="s">
        <v>293</v>
      </c>
      <c r="B757" s="682"/>
      <c r="C757" s="682"/>
      <c r="D757" s="683"/>
      <c r="E757" s="679"/>
      <c r="F757" s="680"/>
      <c r="G757" s="657"/>
    </row>
    <row r="758" spans="1:7" ht="14.25" thickBot="1">
      <c r="A758" s="681" t="s">
        <v>294</v>
      </c>
      <c r="B758" s="682"/>
      <c r="C758" s="682"/>
      <c r="D758" s="683"/>
      <c r="E758" s="679"/>
      <c r="F758" s="680"/>
      <c r="G758" s="657"/>
    </row>
    <row r="759" spans="1:7" ht="14.25" thickBot="1">
      <c r="A759" s="681" t="s">
        <v>295</v>
      </c>
      <c r="B759" s="682"/>
      <c r="C759" s="682"/>
      <c r="D759" s="683"/>
      <c r="E759" s="656">
        <f>E760+E768+E771+E774</f>
        <v>180</v>
      </c>
      <c r="F759" s="656">
        <f>F760+F768+F771+F774</f>
        <v>307</v>
      </c>
      <c r="G759" s="657"/>
    </row>
    <row r="760" spans="1:7">
      <c r="A760" s="658" t="s">
        <v>296</v>
      </c>
      <c r="B760" s="659"/>
      <c r="C760" s="659"/>
      <c r="D760" s="660"/>
      <c r="E760" s="686">
        <f>SUM(E761:E767)</f>
        <v>0</v>
      </c>
      <c r="F760" s="686">
        <f>SUM(F761:F767)</f>
        <v>0</v>
      </c>
      <c r="G760" s="260"/>
    </row>
    <row r="761" spans="1:7">
      <c r="A761" s="687" t="s">
        <v>297</v>
      </c>
      <c r="B761" s="688"/>
      <c r="C761" s="688"/>
      <c r="D761" s="689"/>
      <c r="E761" s="690"/>
      <c r="F761" s="691"/>
      <c r="G761" s="692"/>
    </row>
    <row r="762" spans="1:7">
      <c r="A762" s="687" t="s">
        <v>298</v>
      </c>
      <c r="B762" s="688"/>
      <c r="C762" s="688"/>
      <c r="D762" s="689"/>
      <c r="E762" s="690"/>
      <c r="F762" s="691"/>
      <c r="G762" s="692"/>
    </row>
    <row r="763" spans="1:7">
      <c r="A763" s="687" t="s">
        <v>299</v>
      </c>
      <c r="B763" s="688"/>
      <c r="C763" s="688"/>
      <c r="D763" s="689"/>
      <c r="E763" s="690"/>
      <c r="F763" s="691"/>
      <c r="G763" s="692"/>
    </row>
    <row r="764" spans="1:7">
      <c r="A764" s="687" t="s">
        <v>300</v>
      </c>
      <c r="B764" s="688"/>
      <c r="C764" s="688"/>
      <c r="D764" s="689"/>
      <c r="E764" s="690"/>
      <c r="F764" s="691"/>
      <c r="G764" s="692"/>
    </row>
    <row r="765" spans="1:7">
      <c r="A765" s="687" t="s">
        <v>301</v>
      </c>
      <c r="B765" s="688"/>
      <c r="C765" s="688"/>
      <c r="D765" s="689"/>
      <c r="E765" s="690"/>
      <c r="F765" s="691"/>
      <c r="G765" s="692"/>
    </row>
    <row r="766" spans="1:7">
      <c r="A766" s="687" t="s">
        <v>302</v>
      </c>
      <c r="B766" s="688"/>
      <c r="C766" s="688"/>
      <c r="D766" s="689"/>
      <c r="E766" s="690"/>
      <c r="F766" s="691"/>
      <c r="G766" s="692"/>
    </row>
    <row r="767" spans="1:7">
      <c r="A767" s="687" t="s">
        <v>303</v>
      </c>
      <c r="B767" s="688"/>
      <c r="C767" s="688"/>
      <c r="D767" s="689"/>
      <c r="E767" s="690"/>
      <c r="F767" s="691"/>
      <c r="G767" s="692"/>
    </row>
    <row r="768" spans="1:7">
      <c r="A768" s="671" t="s">
        <v>304</v>
      </c>
      <c r="B768" s="672"/>
      <c r="C768" s="672"/>
      <c r="D768" s="673"/>
      <c r="E768" s="693">
        <f>SUM(E769:E770)</f>
        <v>0</v>
      </c>
      <c r="F768" s="693">
        <f>SUM(F769:F770)</f>
        <v>0</v>
      </c>
      <c r="G768" s="260"/>
    </row>
    <row r="769" spans="1:7">
      <c r="A769" s="687" t="s">
        <v>305</v>
      </c>
      <c r="B769" s="688"/>
      <c r="C769" s="688"/>
      <c r="D769" s="689"/>
      <c r="E769" s="690"/>
      <c r="F769" s="691"/>
      <c r="G769" s="692"/>
    </row>
    <row r="770" spans="1:7">
      <c r="A770" s="687" t="s">
        <v>306</v>
      </c>
      <c r="B770" s="688"/>
      <c r="C770" s="688"/>
      <c r="D770" s="689"/>
      <c r="E770" s="690"/>
      <c r="F770" s="691"/>
      <c r="G770" s="692"/>
    </row>
    <row r="771" spans="1:7">
      <c r="A771" s="663" t="s">
        <v>307</v>
      </c>
      <c r="B771" s="664"/>
      <c r="C771" s="664"/>
      <c r="D771" s="665"/>
      <c r="E771" s="693">
        <f>SUM(E772:E773)</f>
        <v>0</v>
      </c>
      <c r="F771" s="693">
        <f>SUM(F772:F773)</f>
        <v>0</v>
      </c>
      <c r="G771" s="260"/>
    </row>
    <row r="772" spans="1:7">
      <c r="A772" s="687" t="s">
        <v>308</v>
      </c>
      <c r="B772" s="688"/>
      <c r="C772" s="688"/>
      <c r="D772" s="689"/>
      <c r="E772" s="690"/>
      <c r="F772" s="691"/>
      <c r="G772" s="692"/>
    </row>
    <row r="773" spans="1:7">
      <c r="A773" s="687" t="s">
        <v>309</v>
      </c>
      <c r="B773" s="688"/>
      <c r="C773" s="688"/>
      <c r="D773" s="689"/>
      <c r="E773" s="690"/>
      <c r="F773" s="691"/>
      <c r="G773" s="692"/>
    </row>
    <row r="774" spans="1:7">
      <c r="A774" s="663" t="s">
        <v>310</v>
      </c>
      <c r="B774" s="664"/>
      <c r="C774" s="664"/>
      <c r="D774" s="665"/>
      <c r="E774" s="693">
        <f>SUM(E775:E788)</f>
        <v>180</v>
      </c>
      <c r="F774" s="693">
        <f>SUM(F775:F788)</f>
        <v>307</v>
      </c>
      <c r="G774" s="260"/>
    </row>
    <row r="775" spans="1:7">
      <c r="A775" s="687" t="s">
        <v>311</v>
      </c>
      <c r="B775" s="688"/>
      <c r="C775" s="688"/>
      <c r="D775" s="689"/>
      <c r="E775" s="666"/>
      <c r="F775" s="667"/>
      <c r="G775" s="260"/>
    </row>
    <row r="776" spans="1:7">
      <c r="A776" s="687" t="s">
        <v>312</v>
      </c>
      <c r="B776" s="688"/>
      <c r="C776" s="688"/>
      <c r="D776" s="689"/>
      <c r="E776" s="666"/>
      <c r="F776" s="667"/>
      <c r="G776" s="260"/>
    </row>
    <row r="777" spans="1:7">
      <c r="A777" s="687" t="s">
        <v>313</v>
      </c>
      <c r="B777" s="688"/>
      <c r="C777" s="688"/>
      <c r="D777" s="689"/>
      <c r="E777" s="666"/>
      <c r="F777" s="667"/>
      <c r="G777" s="260"/>
    </row>
    <row r="778" spans="1:7">
      <c r="A778" s="687" t="s">
        <v>314</v>
      </c>
      <c r="B778" s="688"/>
      <c r="C778" s="688"/>
      <c r="D778" s="689"/>
      <c r="E778" s="666"/>
      <c r="F778" s="667"/>
      <c r="G778" s="260"/>
    </row>
    <row r="779" spans="1:7">
      <c r="A779" s="687" t="s">
        <v>315</v>
      </c>
      <c r="B779" s="688"/>
      <c r="C779" s="688"/>
      <c r="D779" s="689"/>
      <c r="E779" s="666"/>
      <c r="F779" s="667"/>
      <c r="G779" s="260"/>
    </row>
    <row r="780" spans="1:7">
      <c r="A780" s="687" t="s">
        <v>316</v>
      </c>
      <c r="B780" s="688"/>
      <c r="C780" s="688"/>
      <c r="D780" s="689"/>
      <c r="E780" s="666"/>
      <c r="F780" s="667"/>
      <c r="G780" s="260"/>
    </row>
    <row r="781" spans="1:7">
      <c r="A781" s="687" t="s">
        <v>317</v>
      </c>
      <c r="B781" s="688"/>
      <c r="C781" s="688"/>
      <c r="D781" s="689"/>
      <c r="E781" s="666"/>
      <c r="F781" s="667"/>
      <c r="G781" s="260"/>
    </row>
    <row r="782" spans="1:7">
      <c r="A782" s="687" t="s">
        <v>318</v>
      </c>
      <c r="B782" s="688"/>
      <c r="C782" s="688"/>
      <c r="D782" s="689"/>
      <c r="E782" s="666"/>
      <c r="F782" s="667"/>
      <c r="G782" s="260"/>
    </row>
    <row r="783" spans="1:7">
      <c r="A783" s="687" t="s">
        <v>319</v>
      </c>
      <c r="B783" s="688"/>
      <c r="C783" s="688"/>
      <c r="D783" s="689"/>
      <c r="E783" s="666"/>
      <c r="F783" s="667"/>
      <c r="G783" s="260"/>
    </row>
    <row r="784" spans="1:7">
      <c r="A784" s="694" t="s">
        <v>320</v>
      </c>
      <c r="B784" s="695"/>
      <c r="C784" s="695"/>
      <c r="D784" s="696"/>
      <c r="E784" s="666"/>
      <c r="F784" s="667"/>
      <c r="G784" s="260"/>
    </row>
    <row r="785" spans="1:7">
      <c r="A785" s="694" t="s">
        <v>321</v>
      </c>
      <c r="B785" s="695"/>
      <c r="C785" s="695"/>
      <c r="D785" s="696"/>
      <c r="E785" s="666"/>
      <c r="F785" s="667"/>
      <c r="G785" s="260"/>
    </row>
    <row r="786" spans="1:7">
      <c r="A786" s="694" t="s">
        <v>322</v>
      </c>
      <c r="B786" s="695"/>
      <c r="C786" s="695"/>
      <c r="D786" s="696"/>
      <c r="E786" s="666"/>
      <c r="F786" s="667"/>
      <c r="G786" s="260"/>
    </row>
    <row r="787" spans="1:7">
      <c r="A787" s="697" t="s">
        <v>323</v>
      </c>
      <c r="B787" s="698"/>
      <c r="C787" s="698"/>
      <c r="D787" s="699"/>
      <c r="E787" s="666"/>
      <c r="F787" s="667"/>
      <c r="G787" s="260"/>
    </row>
    <row r="788" spans="1:7" ht="14.25" thickBot="1">
      <c r="A788" s="700" t="s">
        <v>303</v>
      </c>
      <c r="B788" s="701"/>
      <c r="C788" s="701"/>
      <c r="D788" s="702"/>
      <c r="E788" s="666">
        <v>180</v>
      </c>
      <c r="F788" s="667">
        <v>307</v>
      </c>
      <c r="G788" s="260"/>
    </row>
    <row r="789" spans="1:7" ht="14.25" thickBot="1">
      <c r="A789" s="703" t="s">
        <v>324</v>
      </c>
      <c r="B789" s="704"/>
      <c r="C789" s="704"/>
      <c r="D789" s="705"/>
      <c r="E789" s="706">
        <f>SUM(E746+E755+E756+E757+E758+E759)</f>
        <v>34210.43</v>
      </c>
      <c r="F789" s="706">
        <f>SUM(F746+F755+F756+F757+F758+F759)</f>
        <v>49991.95</v>
      </c>
      <c r="G789" s="657"/>
    </row>
    <row r="790" spans="1:7">
      <c r="A790" s="707"/>
      <c r="B790" s="707"/>
      <c r="C790" s="707"/>
      <c r="D790" s="707"/>
      <c r="E790" s="707"/>
      <c r="F790" s="707"/>
      <c r="G790" s="657"/>
    </row>
    <row r="791" spans="1:7">
      <c r="A791" s="12" t="s">
        <v>325</v>
      </c>
      <c r="B791" s="151"/>
      <c r="C791" s="151"/>
      <c r="D791" s="151"/>
    </row>
    <row r="792" spans="1:7" ht="15.75" thickBot="1">
      <c r="A792" s="583"/>
      <c r="B792" s="583"/>
      <c r="C792" s="341"/>
    </row>
    <row r="793" spans="1:7" ht="15.75">
      <c r="A793" s="708" t="s">
        <v>326</v>
      </c>
      <c r="B793" s="709"/>
      <c r="C793" s="710" t="s">
        <v>263</v>
      </c>
      <c r="D793" s="710" t="s">
        <v>264</v>
      </c>
    </row>
    <row r="794" spans="1:7" ht="15.75" thickBot="1">
      <c r="A794" s="711"/>
      <c r="B794" s="712"/>
      <c r="C794" s="713"/>
      <c r="D794" s="714"/>
    </row>
    <row r="795" spans="1:7">
      <c r="A795" s="715" t="s">
        <v>327</v>
      </c>
      <c r="B795" s="716"/>
      <c r="C795" s="717">
        <v>129850.78</v>
      </c>
      <c r="D795" s="624">
        <v>474260.94</v>
      </c>
    </row>
    <row r="796" spans="1:7">
      <c r="A796" s="448" t="s">
        <v>328</v>
      </c>
      <c r="B796" s="449"/>
      <c r="C796" s="630"/>
      <c r="D796" s="238"/>
    </row>
    <row r="797" spans="1:7">
      <c r="A797" s="448" t="s">
        <v>329</v>
      </c>
      <c r="B797" s="449"/>
      <c r="C797" s="630">
        <v>105599.58</v>
      </c>
      <c r="D797" s="238">
        <v>71892.149999999994</v>
      </c>
    </row>
    <row r="798" spans="1:7" ht="29.45" customHeight="1">
      <c r="A798" s="451" t="s">
        <v>330</v>
      </c>
      <c r="B798" s="452"/>
      <c r="C798" s="630"/>
      <c r="D798" s="238"/>
    </row>
    <row r="799" spans="1:7" ht="42" customHeight="1">
      <c r="A799" s="451" t="s">
        <v>331</v>
      </c>
      <c r="B799" s="452"/>
      <c r="C799" s="630"/>
      <c r="D799" s="238"/>
    </row>
    <row r="800" spans="1:7" ht="29.45" customHeight="1">
      <c r="A800" s="451" t="s">
        <v>332</v>
      </c>
      <c r="B800" s="452"/>
      <c r="C800" s="630">
        <v>1783.43</v>
      </c>
      <c r="D800" s="238">
        <v>4585.74</v>
      </c>
    </row>
    <row r="801" spans="1:4">
      <c r="A801" s="451" t="s">
        <v>333</v>
      </c>
      <c r="B801" s="452"/>
      <c r="C801" s="237"/>
      <c r="D801" s="238"/>
    </row>
    <row r="802" spans="1:4" ht="21.75" customHeight="1">
      <c r="A802" s="574" t="s">
        <v>334</v>
      </c>
      <c r="B802" s="575"/>
      <c r="C802" s="237"/>
      <c r="D802" s="238">
        <v>365</v>
      </c>
    </row>
    <row r="803" spans="1:4" ht="33" customHeight="1">
      <c r="A803" s="451" t="s">
        <v>335</v>
      </c>
      <c r="B803" s="452"/>
      <c r="C803" s="718"/>
      <c r="D803" s="238"/>
    </row>
    <row r="804" spans="1:4" ht="14.25" thickBot="1">
      <c r="A804" s="454" t="s">
        <v>17</v>
      </c>
      <c r="B804" s="455"/>
      <c r="C804" s="243"/>
      <c r="D804" s="244"/>
    </row>
    <row r="805" spans="1:4" ht="16.5" thickBot="1">
      <c r="A805" s="719" t="s">
        <v>83</v>
      </c>
      <c r="B805" s="720"/>
      <c r="C805" s="721">
        <f>SUM(C795:C804)</f>
        <v>237233.78999999998</v>
      </c>
      <c r="D805" s="721">
        <f>SUM(D795:D804)</f>
        <v>551103.82999999996</v>
      </c>
    </row>
    <row r="835" spans="1:6" ht="14.25">
      <c r="A835" s="305" t="s">
        <v>336</v>
      </c>
      <c r="B835" s="305"/>
      <c r="C835" s="305"/>
    </row>
    <row r="836" spans="1:6" ht="15" thickBot="1">
      <c r="A836" s="583"/>
      <c r="B836" s="583"/>
      <c r="C836" s="583"/>
    </row>
    <row r="837" spans="1:6" ht="26.25" thickBot="1">
      <c r="A837" s="722" t="s">
        <v>337</v>
      </c>
      <c r="B837" s="723"/>
      <c r="C837" s="723"/>
      <c r="D837" s="724"/>
      <c r="E837" s="614" t="s">
        <v>263</v>
      </c>
      <c r="F837" s="343" t="s">
        <v>264</v>
      </c>
    </row>
    <row r="838" spans="1:6" ht="14.25" thickBot="1">
      <c r="A838" s="425" t="s">
        <v>338</v>
      </c>
      <c r="B838" s="725"/>
      <c r="C838" s="725"/>
      <c r="D838" s="726"/>
      <c r="E838" s="727">
        <f>E839+E840+E841</f>
        <v>0</v>
      </c>
      <c r="F838" s="727">
        <f>F839+F840+F841</f>
        <v>0</v>
      </c>
    </row>
    <row r="839" spans="1:6">
      <c r="A839" s="728" t="s">
        <v>339</v>
      </c>
      <c r="B839" s="729"/>
      <c r="C839" s="729"/>
      <c r="D839" s="730"/>
      <c r="E839" s="731"/>
      <c r="F839" s="732"/>
    </row>
    <row r="840" spans="1:6">
      <c r="A840" s="733" t="s">
        <v>340</v>
      </c>
      <c r="B840" s="734"/>
      <c r="C840" s="734"/>
      <c r="D840" s="735"/>
      <c r="E840" s="736"/>
      <c r="F840" s="737"/>
    </row>
    <row r="841" spans="1:6" ht="14.25" thickBot="1">
      <c r="A841" s="738" t="s">
        <v>341</v>
      </c>
      <c r="B841" s="739"/>
      <c r="C841" s="739"/>
      <c r="D841" s="740"/>
      <c r="E841" s="741"/>
      <c r="F841" s="742"/>
    </row>
    <row r="842" spans="1:6" ht="14.25" thickBot="1">
      <c r="A842" s="743" t="s">
        <v>342</v>
      </c>
      <c r="B842" s="744"/>
      <c r="C842" s="744"/>
      <c r="D842" s="745"/>
      <c r="E842" s="746"/>
      <c r="F842" s="747"/>
    </row>
    <row r="843" spans="1:6" ht="14.25" thickBot="1">
      <c r="A843" s="748" t="s">
        <v>343</v>
      </c>
      <c r="B843" s="749"/>
      <c r="C843" s="749"/>
      <c r="D843" s="750"/>
      <c r="E843" s="746">
        <f>E844+E845+E846+E847+E848+E849+E850+E851+E852+E853</f>
        <v>2222.54</v>
      </c>
      <c r="F843" s="746">
        <f>F844+F845+F846+F847+F848+F849+F850+F851+F852+F853</f>
        <v>7294.55</v>
      </c>
    </row>
    <row r="844" spans="1:6">
      <c r="A844" s="751" t="s">
        <v>344</v>
      </c>
      <c r="B844" s="752"/>
      <c r="C844" s="752"/>
      <c r="D844" s="753"/>
      <c r="E844" s="731"/>
      <c r="F844" s="731"/>
    </row>
    <row r="845" spans="1:6">
      <c r="A845" s="754" t="s">
        <v>345</v>
      </c>
      <c r="B845" s="755"/>
      <c r="C845" s="755"/>
      <c r="D845" s="756"/>
      <c r="E845" s="736"/>
      <c r="F845" s="736"/>
    </row>
    <row r="846" spans="1:6">
      <c r="A846" s="754" t="s">
        <v>346</v>
      </c>
      <c r="B846" s="755"/>
      <c r="C846" s="755"/>
      <c r="D846" s="756"/>
      <c r="E846" s="736"/>
      <c r="F846" s="736"/>
    </row>
    <row r="847" spans="1:6">
      <c r="A847" s="754" t="s">
        <v>347</v>
      </c>
      <c r="B847" s="755"/>
      <c r="C847" s="755"/>
      <c r="D847" s="756"/>
      <c r="E847" s="736"/>
      <c r="F847" s="737"/>
    </row>
    <row r="848" spans="1:6">
      <c r="A848" s="754" t="s">
        <v>348</v>
      </c>
      <c r="B848" s="755"/>
      <c r="C848" s="755"/>
      <c r="D848" s="756"/>
      <c r="E848" s="736"/>
      <c r="F848" s="737"/>
    </row>
    <row r="849" spans="1:6">
      <c r="A849" s="754" t="s">
        <v>349</v>
      </c>
      <c r="B849" s="755"/>
      <c r="C849" s="755"/>
      <c r="D849" s="756"/>
      <c r="E849" s="637"/>
      <c r="F849" s="757"/>
    </row>
    <row r="850" spans="1:6">
      <c r="A850" s="754" t="s">
        <v>350</v>
      </c>
      <c r="B850" s="755"/>
      <c r="C850" s="755"/>
      <c r="D850" s="756"/>
      <c r="E850" s="637"/>
      <c r="F850" s="757"/>
    </row>
    <row r="851" spans="1:6" ht="25.9" customHeight="1">
      <c r="A851" s="733" t="s">
        <v>351</v>
      </c>
      <c r="B851" s="734"/>
      <c r="C851" s="734"/>
      <c r="D851" s="735"/>
      <c r="E851" s="736"/>
      <c r="F851" s="737"/>
    </row>
    <row r="852" spans="1:6" ht="54.6" customHeight="1">
      <c r="A852" s="733" t="s">
        <v>352</v>
      </c>
      <c r="B852" s="734"/>
      <c r="C852" s="734"/>
      <c r="D852" s="735"/>
      <c r="E852" s="637"/>
      <c r="F852" s="757"/>
    </row>
    <row r="853" spans="1:6" ht="53.45" customHeight="1" thickBot="1">
      <c r="A853" s="738" t="s">
        <v>353</v>
      </c>
      <c r="B853" s="739"/>
      <c r="C853" s="739"/>
      <c r="D853" s="740"/>
      <c r="E853" s="637">
        <v>2222.54</v>
      </c>
      <c r="F853" s="757">
        <v>7294.55</v>
      </c>
    </row>
    <row r="854" spans="1:6" ht="14.25" thickBot="1">
      <c r="A854" s="758" t="s">
        <v>83</v>
      </c>
      <c r="B854" s="759"/>
      <c r="C854" s="759"/>
      <c r="D854" s="760"/>
      <c r="E854" s="419">
        <f>SUM(E838+E842+E843)</f>
        <v>2222.54</v>
      </c>
      <c r="F854" s="419">
        <f>SUM(F838+F842+F843)</f>
        <v>7294.55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3"/>
      <c r="B879" s="583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4" t="s">
        <v>263</v>
      </c>
      <c r="F880" s="343" t="s">
        <v>264</v>
      </c>
    </row>
    <row r="881" spans="1:6" ht="41.25" customHeight="1" thickBot="1">
      <c r="A881" s="761" t="s">
        <v>356</v>
      </c>
      <c r="B881" s="762"/>
      <c r="C881" s="762"/>
      <c r="D881" s="763"/>
      <c r="E881" s="764"/>
      <c r="F881" s="764"/>
    </row>
    <row r="882" spans="1:6" ht="14.25" thickBot="1">
      <c r="A882" s="425" t="s">
        <v>357</v>
      </c>
      <c r="B882" s="725"/>
      <c r="C882" s="725"/>
      <c r="D882" s="726"/>
      <c r="E882" s="626">
        <f>SUM(E883+E884+E888)</f>
        <v>277.07</v>
      </c>
      <c r="F882" s="626">
        <f>SUM(F883+F884+F888)</f>
        <v>141.77000000000001</v>
      </c>
    </row>
    <row r="883" spans="1:6">
      <c r="A883" s="765" t="s">
        <v>358</v>
      </c>
      <c r="B883" s="766"/>
      <c r="C883" s="766"/>
      <c r="D883" s="767"/>
      <c r="E883" s="628"/>
      <c r="F883" s="628"/>
    </row>
    <row r="884" spans="1:6">
      <c r="A884" s="320" t="s">
        <v>359</v>
      </c>
      <c r="B884" s="768"/>
      <c r="C884" s="768"/>
      <c r="D884" s="769"/>
      <c r="E884" s="770">
        <f>SUM(E886:E887)</f>
        <v>0</v>
      </c>
      <c r="F884" s="770">
        <f>SUM(F886:F887)</f>
        <v>0</v>
      </c>
    </row>
    <row r="885" spans="1:6" ht="29.45" customHeight="1">
      <c r="A885" s="331" t="s">
        <v>360</v>
      </c>
      <c r="B885" s="771"/>
      <c r="C885" s="771"/>
      <c r="D885" s="471"/>
      <c r="E885" s="630"/>
      <c r="F885" s="630"/>
    </row>
    <row r="886" spans="1:6">
      <c r="A886" s="331" t="s">
        <v>361</v>
      </c>
      <c r="B886" s="771"/>
      <c r="C886" s="771"/>
      <c r="D886" s="471"/>
      <c r="E886" s="630"/>
      <c r="F886" s="630"/>
    </row>
    <row r="887" spans="1:6">
      <c r="A887" s="331" t="s">
        <v>362</v>
      </c>
      <c r="B887" s="771"/>
      <c r="C887" s="771"/>
      <c r="D887" s="471"/>
      <c r="E887" s="630"/>
      <c r="F887" s="630"/>
    </row>
    <row r="888" spans="1:6">
      <c r="A888" s="472" t="s">
        <v>363</v>
      </c>
      <c r="B888" s="772"/>
      <c r="C888" s="772"/>
      <c r="D888" s="473"/>
      <c r="E888" s="773">
        <f>E889+E890+E891+E892+E893</f>
        <v>277.07</v>
      </c>
      <c r="F888" s="773">
        <f>F889+F890+F891+F892+F893</f>
        <v>141.77000000000001</v>
      </c>
    </row>
    <row r="889" spans="1:6">
      <c r="A889" s="331" t="s">
        <v>364</v>
      </c>
      <c r="B889" s="771"/>
      <c r="C889" s="771"/>
      <c r="D889" s="471"/>
      <c r="E889" s="630"/>
      <c r="F889" s="630"/>
    </row>
    <row r="890" spans="1:6">
      <c r="A890" s="331" t="s">
        <v>365</v>
      </c>
      <c r="B890" s="771"/>
      <c r="C890" s="771"/>
      <c r="D890" s="471"/>
      <c r="E890" s="630"/>
      <c r="F890" s="630"/>
    </row>
    <row r="891" spans="1:6">
      <c r="A891" s="331" t="s">
        <v>366</v>
      </c>
      <c r="B891" s="771"/>
      <c r="C891" s="771"/>
      <c r="D891" s="471"/>
      <c r="E891" s="630"/>
      <c r="F891" s="630"/>
    </row>
    <row r="892" spans="1:6">
      <c r="A892" s="331" t="s">
        <v>367</v>
      </c>
      <c r="B892" s="771"/>
      <c r="C892" s="771"/>
      <c r="D892" s="471"/>
      <c r="E892" s="630"/>
      <c r="F892" s="630"/>
    </row>
    <row r="893" spans="1:6" ht="65.45" customHeight="1" thickBot="1">
      <c r="A893" s="774" t="s">
        <v>368</v>
      </c>
      <c r="B893" s="775"/>
      <c r="C893" s="775"/>
      <c r="D893" s="776"/>
      <c r="E893" s="777">
        <v>277.07</v>
      </c>
      <c r="F893" s="777">
        <v>141.77000000000001</v>
      </c>
    </row>
    <row r="894" spans="1:6" ht="14.25" thickBot="1">
      <c r="A894" s="778" t="s">
        <v>369</v>
      </c>
      <c r="B894" s="779"/>
      <c r="C894" s="779"/>
      <c r="D894" s="780"/>
      <c r="E894" s="781">
        <f>SUM(E881+E882)</f>
        <v>277.07</v>
      </c>
      <c r="F894" s="781">
        <f>SUM(F881+F882)</f>
        <v>141.77000000000001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2"/>
      <c r="B923" s="783"/>
      <c r="C923" s="783"/>
      <c r="D923" s="784"/>
      <c r="E923" s="785" t="s">
        <v>263</v>
      </c>
      <c r="F923" s="786" t="s">
        <v>264</v>
      </c>
    </row>
    <row r="924" spans="1:6" ht="14.25" thickBot="1">
      <c r="A924" s="787" t="s">
        <v>371</v>
      </c>
      <c r="B924" s="788"/>
      <c r="C924" s="788"/>
      <c r="D924" s="789"/>
      <c r="E924" s="764"/>
      <c r="F924" s="764"/>
    </row>
    <row r="925" spans="1:6" ht="14.25" thickBot="1">
      <c r="A925" s="790" t="s">
        <v>372</v>
      </c>
      <c r="B925" s="791"/>
      <c r="C925" s="791"/>
      <c r="D925" s="792"/>
      <c r="E925" s="626">
        <f>SUM(E926:E927)</f>
        <v>1.34</v>
      </c>
      <c r="F925" s="626">
        <f>SUM(F926:F927)</f>
        <v>1.19</v>
      </c>
    </row>
    <row r="926" spans="1:6" ht="22.5" customHeight="1">
      <c r="A926" s="793" t="s">
        <v>373</v>
      </c>
      <c r="B926" s="794"/>
      <c r="C926" s="794"/>
      <c r="D926" s="795"/>
      <c r="E926" s="717">
        <v>1.34</v>
      </c>
      <c r="F926" s="717">
        <v>1.19</v>
      </c>
    </row>
    <row r="927" spans="1:6" ht="15.75" customHeight="1" thickBot="1">
      <c r="A927" s="796" t="s">
        <v>374</v>
      </c>
      <c r="B927" s="797"/>
      <c r="C927" s="797"/>
      <c r="D927" s="798"/>
      <c r="E927" s="799"/>
      <c r="F927" s="799"/>
    </row>
    <row r="928" spans="1:6">
      <c r="A928" s="800" t="s">
        <v>375</v>
      </c>
      <c r="B928" s="801"/>
      <c r="C928" s="801"/>
      <c r="D928" s="802"/>
      <c r="E928" s="803">
        <f>SUM(E929:E935)</f>
        <v>0</v>
      </c>
      <c r="F928" s="803">
        <f>SUM(F929:F935)</f>
        <v>0</v>
      </c>
    </row>
    <row r="929" spans="1:6">
      <c r="A929" s="804" t="s">
        <v>376</v>
      </c>
      <c r="B929" s="805"/>
      <c r="C929" s="805"/>
      <c r="D929" s="806"/>
      <c r="E929" s="773"/>
      <c r="F929" s="773"/>
    </row>
    <row r="930" spans="1:6">
      <c r="A930" s="804" t="s">
        <v>377</v>
      </c>
      <c r="B930" s="805"/>
      <c r="C930" s="805"/>
      <c r="D930" s="806"/>
      <c r="E930" s="630"/>
      <c r="F930" s="630"/>
    </row>
    <row r="931" spans="1:6">
      <c r="A931" s="807" t="s">
        <v>378</v>
      </c>
      <c r="B931" s="808"/>
      <c r="C931" s="808"/>
      <c r="D931" s="809"/>
      <c r="E931" s="717"/>
      <c r="F931" s="717"/>
    </row>
    <row r="932" spans="1:6">
      <c r="A932" s="810" t="s">
        <v>379</v>
      </c>
      <c r="B932" s="811"/>
      <c r="C932" s="811"/>
      <c r="D932" s="812"/>
      <c r="E932" s="630"/>
      <c r="F932" s="630"/>
    </row>
    <row r="933" spans="1:6">
      <c r="A933" s="810" t="s">
        <v>380</v>
      </c>
      <c r="B933" s="811"/>
      <c r="C933" s="811"/>
      <c r="D933" s="812"/>
      <c r="E933" s="799"/>
      <c r="F933" s="799"/>
    </row>
    <row r="934" spans="1:6">
      <c r="A934" s="810" t="s">
        <v>381</v>
      </c>
      <c r="B934" s="811"/>
      <c r="C934" s="811"/>
      <c r="D934" s="812"/>
      <c r="E934" s="799"/>
      <c r="F934" s="799"/>
    </row>
    <row r="935" spans="1:6" ht="14.25" thickBot="1">
      <c r="A935" s="813" t="s">
        <v>135</v>
      </c>
      <c r="B935" s="814"/>
      <c r="C935" s="814"/>
      <c r="D935" s="815"/>
      <c r="E935" s="799"/>
      <c r="F935" s="799"/>
    </row>
    <row r="936" spans="1:6" ht="16.5" thickBot="1">
      <c r="A936" s="719" t="s">
        <v>83</v>
      </c>
      <c r="B936" s="816"/>
      <c r="C936" s="816"/>
      <c r="D936" s="720"/>
      <c r="E936" s="817">
        <f>SUM(E924+E925+E928)</f>
        <v>1.34</v>
      </c>
      <c r="F936" s="817">
        <f>SUM(F924+F925+F928)</f>
        <v>1.19</v>
      </c>
    </row>
    <row r="937" spans="1:6" ht="15.75">
      <c r="A937" s="818"/>
      <c r="B937" s="818"/>
      <c r="C937" s="818"/>
      <c r="D937" s="818"/>
      <c r="E937" s="819"/>
      <c r="F937" s="819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4" t="s">
        <v>263</v>
      </c>
      <c r="F941" s="343" t="s">
        <v>264</v>
      </c>
    </row>
    <row r="942" spans="1:6" ht="14.25" thickBot="1">
      <c r="A942" s="425" t="s">
        <v>372</v>
      </c>
      <c r="B942" s="725"/>
      <c r="C942" s="725"/>
      <c r="D942" s="726"/>
      <c r="E942" s="626">
        <f>E943+E944</f>
        <v>0</v>
      </c>
      <c r="F942" s="626">
        <f>F943+F944</f>
        <v>0</v>
      </c>
    </row>
    <row r="943" spans="1:6">
      <c r="A943" s="751" t="s">
        <v>383</v>
      </c>
      <c r="B943" s="752"/>
      <c r="C943" s="752"/>
      <c r="D943" s="753"/>
      <c r="E943" s="820"/>
      <c r="F943" s="821"/>
    </row>
    <row r="944" spans="1:6" ht="14.25" thickBot="1">
      <c r="A944" s="822" t="s">
        <v>384</v>
      </c>
      <c r="B944" s="823"/>
      <c r="C944" s="823"/>
      <c r="D944" s="824"/>
      <c r="E944" s="777"/>
      <c r="F944" s="825"/>
    </row>
    <row r="945" spans="1:6" ht="14.25" thickBot="1">
      <c r="A945" s="425" t="s">
        <v>385</v>
      </c>
      <c r="B945" s="725"/>
      <c r="C945" s="725"/>
      <c r="D945" s="726"/>
      <c r="E945" s="626">
        <f>SUM(E946:E951)</f>
        <v>0</v>
      </c>
      <c r="F945" s="626">
        <f>SUM(F946:F951)</f>
        <v>0</v>
      </c>
    </row>
    <row r="946" spans="1:6">
      <c r="A946" s="754" t="s">
        <v>386</v>
      </c>
      <c r="B946" s="755"/>
      <c r="C946" s="755"/>
      <c r="D946" s="756"/>
      <c r="E946" s="630"/>
      <c r="F946" s="630"/>
    </row>
    <row r="947" spans="1:6">
      <c r="A947" s="733" t="s">
        <v>387</v>
      </c>
      <c r="B947" s="734"/>
      <c r="C947" s="734"/>
      <c r="D947" s="735"/>
      <c r="E947" s="630"/>
      <c r="F947" s="630"/>
    </row>
    <row r="948" spans="1:6">
      <c r="A948" s="733" t="s">
        <v>388</v>
      </c>
      <c r="B948" s="734"/>
      <c r="C948" s="734"/>
      <c r="D948" s="735"/>
      <c r="E948" s="799"/>
      <c r="F948" s="799"/>
    </row>
    <row r="949" spans="1:6">
      <c r="A949" s="733" t="s">
        <v>389</v>
      </c>
      <c r="B949" s="734"/>
      <c r="C949" s="734"/>
      <c r="D949" s="735"/>
      <c r="E949" s="799"/>
      <c r="F949" s="799"/>
    </row>
    <row r="950" spans="1:6">
      <c r="A950" s="733" t="s">
        <v>390</v>
      </c>
      <c r="B950" s="734"/>
      <c r="C950" s="734"/>
      <c r="D950" s="735"/>
      <c r="E950" s="799"/>
      <c r="F950" s="799"/>
    </row>
    <row r="951" spans="1:6" ht="14.25" thickBot="1">
      <c r="A951" s="826" t="s">
        <v>135</v>
      </c>
      <c r="B951" s="827"/>
      <c r="C951" s="827"/>
      <c r="D951" s="828"/>
      <c r="E951" s="799"/>
      <c r="F951" s="799"/>
    </row>
    <row r="952" spans="1:6" ht="14.25" thickBot="1">
      <c r="A952" s="439"/>
      <c r="B952" s="829"/>
      <c r="C952" s="829"/>
      <c r="D952" s="440"/>
      <c r="E952" s="419">
        <f>SUM(E942+E945)</f>
        <v>0</v>
      </c>
      <c r="F952" s="419">
        <f>SUM(F942+F945)</f>
        <v>0</v>
      </c>
    </row>
    <row r="968" spans="1:6" ht="15.75">
      <c r="A968" s="830" t="s">
        <v>391</v>
      </c>
      <c r="B968" s="830"/>
      <c r="C968" s="830"/>
      <c r="D968" s="830"/>
      <c r="E968" s="830"/>
      <c r="F968" s="830"/>
    </row>
    <row r="969" spans="1:6" ht="14.25" thickBot="1">
      <c r="A969" s="831"/>
      <c r="B969" s="260"/>
      <c r="C969" s="260"/>
      <c r="D969" s="260"/>
      <c r="E969" s="260"/>
      <c r="F969" s="260"/>
    </row>
    <row r="970" spans="1:6" ht="14.25" thickBot="1">
      <c r="A970" s="832" t="s">
        <v>392</v>
      </c>
      <c r="B970" s="833"/>
      <c r="C970" s="834" t="s">
        <v>393</v>
      </c>
      <c r="D970" s="835"/>
      <c r="E970" s="835"/>
      <c r="F970" s="836"/>
    </row>
    <row r="971" spans="1:6" ht="14.25" thickBot="1">
      <c r="A971" s="837"/>
      <c r="B971" s="838"/>
      <c r="C971" s="839" t="s">
        <v>394</v>
      </c>
      <c r="D971" s="840" t="s">
        <v>395</v>
      </c>
      <c r="E971" s="841" t="s">
        <v>265</v>
      </c>
      <c r="F971" s="840" t="s">
        <v>269</v>
      </c>
    </row>
    <row r="972" spans="1:6">
      <c r="A972" s="842" t="s">
        <v>396</v>
      </c>
      <c r="B972" s="346"/>
      <c r="C972" s="843">
        <f>SUM(C973:C973)</f>
        <v>0</v>
      </c>
      <c r="D972" s="843">
        <f t="shared" ref="D972:F972" si="22">SUM(D973:D973)</f>
        <v>1447.89</v>
      </c>
      <c r="E972" s="843">
        <f t="shared" si="22"/>
        <v>0</v>
      </c>
      <c r="F972" s="843">
        <f t="shared" si="22"/>
        <v>12400.65</v>
      </c>
    </row>
    <row r="973" spans="1:6">
      <c r="A973" s="844" t="s">
        <v>397</v>
      </c>
      <c r="B973" s="350"/>
      <c r="C973" s="295"/>
      <c r="D973" s="237">
        <v>1447.89</v>
      </c>
      <c r="E973" s="236"/>
      <c r="F973" s="237">
        <v>12400.65</v>
      </c>
    </row>
    <row r="974" spans="1:6">
      <c r="A974" s="844" t="s">
        <v>398</v>
      </c>
      <c r="B974" s="350"/>
      <c r="C974" s="295"/>
      <c r="D974" s="237"/>
      <c r="E974" s="236"/>
      <c r="F974" s="237"/>
    </row>
    <row r="975" spans="1:6">
      <c r="A975" s="844" t="s">
        <v>398</v>
      </c>
      <c r="B975" s="350"/>
      <c r="C975" s="295"/>
      <c r="D975" s="237"/>
      <c r="E975" s="236"/>
      <c r="F975" s="237"/>
    </row>
    <row r="976" spans="1:6">
      <c r="A976" s="845" t="s">
        <v>399</v>
      </c>
      <c r="B976" s="452"/>
      <c r="C976" s="295"/>
      <c r="D976" s="237"/>
      <c r="E976" s="236"/>
      <c r="F976" s="237">
        <v>5016</v>
      </c>
    </row>
    <row r="977" spans="1:6" ht="14.25" thickBot="1">
      <c r="A977" s="846" t="s">
        <v>400</v>
      </c>
      <c r="B977" s="368"/>
      <c r="C977" s="847"/>
      <c r="D977" s="243"/>
      <c r="E977" s="242"/>
      <c r="F977" s="243">
        <v>320</v>
      </c>
    </row>
    <row r="978" spans="1:6" ht="14.25" thickBot="1">
      <c r="A978" s="848" t="s">
        <v>136</v>
      </c>
      <c r="B978" s="849"/>
      <c r="C978" s="850">
        <f>C972+C976+C977</f>
        <v>0</v>
      </c>
      <c r="D978" s="850">
        <f t="shared" ref="D978:F978" si="23">D972+D976+D977</f>
        <v>1447.89</v>
      </c>
      <c r="E978" s="850">
        <f t="shared" si="23"/>
        <v>0</v>
      </c>
      <c r="F978" s="850">
        <f t="shared" si="23"/>
        <v>17736.650000000001</v>
      </c>
    </row>
    <row r="981" spans="1:6" ht="30" customHeight="1">
      <c r="A981" s="212" t="s">
        <v>401</v>
      </c>
      <c r="B981" s="212"/>
      <c r="C981" s="212"/>
      <c r="D981" s="212"/>
      <c r="E981" s="851"/>
      <c r="F981" s="851"/>
    </row>
    <row r="983" spans="1:6" ht="15">
      <c r="A983" s="305" t="s">
        <v>402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403</v>
      </c>
      <c r="D985" s="310" t="s">
        <v>404</v>
      </c>
    </row>
    <row r="986" spans="1:6" ht="14.25" thickBot="1">
      <c r="A986" s="487" t="s">
        <v>405</v>
      </c>
      <c r="B986" s="852"/>
      <c r="C986" s="853">
        <v>85</v>
      </c>
      <c r="D986" s="854">
        <v>78</v>
      </c>
    </row>
    <row r="989" spans="1:6" ht="24" customHeight="1">
      <c r="A989" s="305" t="s">
        <v>406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9" t="s">
        <v>407</v>
      </c>
      <c r="B991" s="840" t="s">
        <v>408</v>
      </c>
      <c r="C991" s="840" t="s">
        <v>151</v>
      </c>
      <c r="D991" s="220" t="s">
        <v>409</v>
      </c>
      <c r="E991" s="219" t="s">
        <v>410</v>
      </c>
    </row>
    <row r="992" spans="1:6">
      <c r="A992" s="855" t="s">
        <v>80</v>
      </c>
      <c r="B992" s="252" t="s">
        <v>411</v>
      </c>
      <c r="C992" s="252"/>
      <c r="D992" s="252" t="s">
        <v>411</v>
      </c>
      <c r="E992" s="252" t="s">
        <v>411</v>
      </c>
    </row>
    <row r="993" spans="1:5">
      <c r="A993" s="856" t="s">
        <v>81</v>
      </c>
      <c r="B993" s="237"/>
      <c r="C993" s="237"/>
      <c r="D993" s="236"/>
      <c r="E993" s="237"/>
    </row>
    <row r="994" spans="1:5">
      <c r="A994" s="856" t="s">
        <v>412</v>
      </c>
      <c r="B994" s="237"/>
      <c r="C994" s="237"/>
      <c r="D994" s="236"/>
      <c r="E994" s="237"/>
    </row>
    <row r="995" spans="1:5">
      <c r="A995" s="856" t="s">
        <v>413</v>
      </c>
      <c r="B995" s="237"/>
      <c r="C995" s="237"/>
      <c r="D995" s="236"/>
      <c r="E995" s="237"/>
    </row>
    <row r="996" spans="1:5">
      <c r="A996" s="856" t="s">
        <v>414</v>
      </c>
      <c r="B996" s="237"/>
      <c r="C996" s="237"/>
      <c r="D996" s="236"/>
      <c r="E996" s="237"/>
    </row>
    <row r="997" spans="1:5">
      <c r="A997" s="856" t="s">
        <v>415</v>
      </c>
      <c r="B997" s="237"/>
      <c r="C997" s="237"/>
      <c r="D997" s="236"/>
      <c r="E997" s="237"/>
    </row>
    <row r="998" spans="1:5">
      <c r="A998" s="856" t="s">
        <v>416</v>
      </c>
      <c r="B998" s="237"/>
      <c r="C998" s="237"/>
      <c r="D998" s="236"/>
      <c r="E998" s="237"/>
    </row>
    <row r="999" spans="1:5" ht="14.25" thickBot="1">
      <c r="A999" s="857" t="s">
        <v>417</v>
      </c>
      <c r="B999" s="621"/>
      <c r="C999" s="621"/>
      <c r="D999" s="858"/>
      <c r="E999" s="621"/>
    </row>
    <row r="1010" spans="1:5" ht="14.25">
      <c r="A1010" s="583" t="s">
        <v>418</v>
      </c>
      <c r="B1010" s="859"/>
      <c r="C1010" s="859"/>
      <c r="D1010" s="859"/>
      <c r="E1010" s="859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0" t="s">
        <v>407</v>
      </c>
      <c r="B1012" s="861" t="s">
        <v>408</v>
      </c>
      <c r="C1012" s="861" t="s">
        <v>151</v>
      </c>
      <c r="D1012" s="862" t="s">
        <v>419</v>
      </c>
      <c r="E1012" s="863" t="s">
        <v>410</v>
      </c>
    </row>
    <row r="1013" spans="1:5">
      <c r="A1013" s="855" t="s">
        <v>80</v>
      </c>
      <c r="B1013" s="252" t="s">
        <v>411</v>
      </c>
      <c r="C1013" s="252"/>
      <c r="D1013" s="252" t="s">
        <v>411</v>
      </c>
      <c r="E1013" s="252" t="s">
        <v>411</v>
      </c>
    </row>
    <row r="1014" spans="1:5">
      <c r="A1014" s="856" t="s">
        <v>81</v>
      </c>
      <c r="B1014" s="237"/>
      <c r="C1014" s="237"/>
      <c r="D1014" s="236"/>
      <c r="E1014" s="237"/>
    </row>
    <row r="1015" spans="1:5">
      <c r="A1015" s="856" t="s">
        <v>412</v>
      </c>
      <c r="B1015" s="237"/>
      <c r="C1015" s="237"/>
      <c r="D1015" s="236"/>
      <c r="E1015" s="237"/>
    </row>
    <row r="1016" spans="1:5">
      <c r="A1016" s="856" t="s">
        <v>413</v>
      </c>
      <c r="B1016" s="237"/>
      <c r="C1016" s="237"/>
      <c r="D1016" s="236"/>
      <c r="E1016" s="237"/>
    </row>
    <row r="1017" spans="1:5">
      <c r="A1017" s="856" t="s">
        <v>414</v>
      </c>
      <c r="B1017" s="237"/>
      <c r="C1017" s="237"/>
      <c r="D1017" s="236"/>
      <c r="E1017" s="237"/>
    </row>
    <row r="1018" spans="1:5">
      <c r="A1018" s="856" t="s">
        <v>415</v>
      </c>
      <c r="B1018" s="237"/>
      <c r="C1018" s="237"/>
      <c r="D1018" s="236"/>
      <c r="E1018" s="237"/>
    </row>
    <row r="1019" spans="1:5">
      <c r="A1019" s="856" t="s">
        <v>416</v>
      </c>
      <c r="B1019" s="237"/>
      <c r="C1019" s="237"/>
      <c r="D1019" s="236"/>
      <c r="E1019" s="237"/>
    </row>
    <row r="1020" spans="1:5" ht="14.25" thickBot="1">
      <c r="A1020" s="857" t="s">
        <v>417</v>
      </c>
      <c r="B1020" s="621"/>
      <c r="C1020" s="621"/>
      <c r="D1020" s="858"/>
      <c r="E1020" s="621"/>
    </row>
    <row r="1028" spans="1:7" ht="15">
      <c r="A1028" s="864"/>
      <c r="B1028" s="864"/>
      <c r="C1028" s="865"/>
      <c r="D1028" s="866"/>
      <c r="E1028" s="864"/>
      <c r="F1028" s="864"/>
    </row>
    <row r="1029" spans="1:7" ht="15">
      <c r="A1029" s="867" t="s">
        <v>420</v>
      </c>
      <c r="B1029" s="867"/>
      <c r="C1029" s="865">
        <v>45009</v>
      </c>
      <c r="D1029" s="866"/>
      <c r="E1029" s="867"/>
      <c r="F1029" s="866" t="s">
        <v>421</v>
      </c>
      <c r="G1029" s="866"/>
    </row>
    <row r="1030" spans="1:7" ht="15">
      <c r="A1030" s="867" t="s">
        <v>422</v>
      </c>
      <c r="B1030" s="341"/>
      <c r="C1030" s="866" t="s">
        <v>423</v>
      </c>
      <c r="D1030" s="868"/>
      <c r="E1030" s="867"/>
      <c r="F1030" s="866" t="s">
        <v>424</v>
      </c>
      <c r="G1030" s="866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&amp;CSzkoła Podstawowa Nr 234 im. Juliana Tuwina, ul. Esperanto 5, 01-049 Warszawa
Informacja dodatkowa do sprawozdania finansowego za rok obrotowy zakończony 31 grudnia 2022 r.
II. Dodatkowe informacje i objaśnienia</oddHeader>
  </headerFooter>
  <rowBreaks count="20" manualBreakCount="20">
    <brk id="90" max="16383" man="1"/>
    <brk id="125" max="16383" man="1"/>
    <brk id="211" max="16383" man="1"/>
    <brk id="247" max="9" man="1"/>
    <brk id="289" max="16383" man="1"/>
    <brk id="326" max="16383" man="1"/>
    <brk id="413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3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2023-04-19T07:41:46Z</dcterms:created>
  <dcterms:modified xsi:type="dcterms:W3CDTF">2023-04-19T07:41:46Z</dcterms:modified>
</cp:coreProperties>
</file>