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3050ACD4-7AAF-4E3D-AA80-6382989ECFC3}" xr6:coauthVersionLast="36" xr6:coauthVersionMax="36" xr10:uidLastSave="{00000000-0000-0000-0000-000000000000}"/>
  <bookViews>
    <workbookView xWindow="0" yWindow="0" windowWidth="28800" windowHeight="11805" xr2:uid="{2020E862-1819-4983-8FC1-D87CE68A63F4}"/>
  </bookViews>
  <sheets>
    <sheet name="SP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D797" i="1"/>
  <c r="F774" i="1"/>
  <c r="E774" i="1"/>
  <c r="F771" i="1"/>
  <c r="E771" i="1"/>
  <c r="F768" i="1"/>
  <c r="E768" i="1"/>
  <c r="F760" i="1"/>
  <c r="E760" i="1"/>
  <c r="E759" i="1" s="1"/>
  <c r="F759" i="1"/>
  <c r="F746" i="1"/>
  <c r="F789" i="1" s="1"/>
  <c r="E746" i="1"/>
  <c r="E789" i="1" s="1"/>
  <c r="C692" i="1"/>
  <c r="B692" i="1"/>
  <c r="C686" i="1"/>
  <c r="C685" i="1" s="1"/>
  <c r="B686" i="1"/>
  <c r="B685" i="1"/>
  <c r="C682" i="1"/>
  <c r="B682" i="1"/>
  <c r="B677" i="1" s="1"/>
  <c r="C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I548" i="1"/>
  <c r="H548" i="1"/>
  <c r="G548" i="1"/>
  <c r="F548" i="1"/>
  <c r="E548" i="1"/>
  <c r="D548" i="1"/>
  <c r="C548" i="1"/>
  <c r="B548" i="1"/>
  <c r="I544" i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C301" i="1"/>
  <c r="D297" i="1"/>
  <c r="D305" i="1" s="1"/>
  <c r="C297" i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E95" i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D29" i="1"/>
  <c r="I28" i="1"/>
  <c r="I27" i="1"/>
  <c r="I26" i="1"/>
  <c r="H26" i="1"/>
  <c r="G26" i="1"/>
  <c r="F26" i="1"/>
  <c r="E26" i="1"/>
  <c r="D26" i="1"/>
  <c r="C26" i="1"/>
  <c r="B26" i="1"/>
  <c r="B29" i="1" s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C22" i="1"/>
  <c r="C29" i="1" s="1"/>
  <c r="B22" i="1"/>
  <c r="I21" i="1"/>
  <c r="I29" i="1" s="1"/>
  <c r="G19" i="1"/>
  <c r="G37" i="1" s="1"/>
  <c r="F19" i="1"/>
  <c r="E19" i="1"/>
  <c r="D19" i="1"/>
  <c r="D37" i="1" s="1"/>
  <c r="I18" i="1"/>
  <c r="I17" i="1"/>
  <c r="I16" i="1" s="1"/>
  <c r="H16" i="1"/>
  <c r="H19" i="1" s="1"/>
  <c r="H37" i="1" s="1"/>
  <c r="G16" i="1"/>
  <c r="F16" i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C19" i="1" s="1"/>
  <c r="C37" i="1" s="1"/>
  <c r="B12" i="1"/>
  <c r="B19" i="1" s="1"/>
  <c r="I11" i="1"/>
  <c r="I36" i="1" s="1"/>
  <c r="E37" i="1" l="1"/>
  <c r="F37" i="1"/>
  <c r="I19" i="1"/>
  <c r="I37" i="1" s="1"/>
</calcChain>
</file>

<file path=xl/sharedStrings.xml><?xml version="1.0" encoding="utf-8"?>
<sst xmlns="http://schemas.openxmlformats.org/spreadsheetml/2006/main" count="646" uniqueCount="424">
  <si>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</si>
  <si>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</si>
  <si>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</si>
  <si>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</si>
  <si>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</si>
  <si>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</si>
  <si>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</si>
  <si>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</si>
  <si>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</si>
  <si>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</si>
  <si>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</si>
  <si>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</si>
  <si>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</si>
  <si>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</si>
  <si>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</si>
  <si>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</si>
  <si>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</si>
  <si>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</si>
  <si>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</si>
  <si>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</si>
  <si>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</si>
  <si>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</si>
  <si>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</si>
  <si>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</si>
  <si>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</si>
  <si>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</si>
  <si>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</si>
  <si>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</si>
  <si>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</si>
  <si>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</si>
  <si>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</si>
  <si>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</si>
  <si>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</si>
  <si>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</si>
  <si>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</si>
  <si>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</si>
  <si>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</si>
  <si>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</si>
  <si>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</si>
  <si>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</si>
  <si>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</si>
  <si>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</si>
  <si>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</si>
  <si>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</si>
  <si>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</si>
  <si>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</si>
  <si>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</si>
  <si>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</si>
  <si>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</si>
  <si>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</si>
  <si>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</si>
  <si>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</si>
  <si>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</si>
  <si>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</si>
  <si>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</si>
  <si>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</si>
  <si>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</si>
  <si>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</si>
  <si>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</si>
  <si>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</si>
  <si>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</si>
  <si>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</si>
  <si>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</si>
  <si>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</si>
  <si>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</si>
  <si>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</si>
  <si>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</si>
  <si>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</si>
  <si>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</si>
  <si>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</si>
  <si>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</si>
  <si>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</si>
  <si>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</si>
  <si>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</si>
  <si>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</si>
  <si>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</si>
  <si>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</si>
  <si>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</si>
  <si>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</si>
  <si>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</si>
  <si>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</si>
  <si>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</si>
  <si>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</si>
  <si>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</si>
  <si>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</si>
  <si>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</si>
  <si>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</si>
  <si>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</si>
  <si>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</si>
  <si>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</si>
  <si>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</si>
  <si>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</si>
  <si>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</si>
  <si>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</si>
  <si>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</si>
  <si>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</si>
  <si>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</si>
  <si>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</si>
  <si>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</si>
  <si>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</si>
  <si>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</si>
  <si>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</si>
  <si>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</si>
  <si>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</si>
  <si>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</si>
  <si>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</si>
  <si>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</si>
  <si>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</si>
  <si>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</si>
  <si>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</si>
  <si>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</si>
  <si>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</si>
  <si>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</si>
  <si>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</si>
  <si>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</si>
  <si>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</si>
  <si>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</si>
  <si>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</si>
  <si>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</si>
  <si>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</si>
  <si>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</si>
  <si>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</si>
  <si>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</si>
  <si>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</si>
  <si>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</si>
  <si>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</si>
  <si>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</si>
  <si>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</si>
  <si>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</si>
  <si>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</si>
  <si>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</si>
  <si>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</si>
  <si>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</si>
  <si>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</si>
  <si>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</si>
  <si>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</si>
  <si>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</si>
  <si>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</si>
  <si>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</si>
  <si>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</si>
  <si>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</si>
  <si>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</si>
  <si>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</si>
  <si>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</si>
  <si>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</si>
  <si>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</si>
  <si>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</si>
  <si>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</si>
  <si>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</si>
  <si>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</si>
  <si>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</si>
  <si>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</si>
  <si>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</si>
  <si>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</si>
  <si>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</si>
  <si>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</si>
  <si>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</si>
  <si>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</si>
  <si>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</si>
  <si>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</si>
  <si>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</si>
  <si>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</si>
  <si>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</si>
  <si>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</si>
  <si>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</si>
  <si>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</si>
  <si>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</si>
  <si>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</si>
  <si>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</si>
  <si>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</si>
  <si>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</si>
  <si>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</si>
  <si>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</si>
  <si>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</si>
  <si>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</si>
  <si>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</si>
  <si>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</si>
  <si>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</si>
  <si>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</si>
  <si>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</si>
  <si>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</si>
  <si>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</si>
  <si>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</si>
  <si>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</si>
  <si>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</si>
  <si>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</si>
  <si>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</si>
  <si>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</si>
  <si>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</si>
  <si>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</si>
  <si>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</si>
  <si>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</si>
  <si>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</si>
  <si>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</si>
  <si>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</si>
  <si>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</si>
  <si>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</si>
  <si>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</si>
  <si>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</si>
  <si>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</si>
  <si>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</si>
  <si>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</si>
  <si>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</si>
  <si>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</si>
  <si>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</si>
  <si>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</si>
  <si>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</si>
  <si>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</si>
  <si>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</si>
  <si>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</si>
  <si>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</si>
  <si>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</si>
  <si>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</si>
  <si>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</si>
  <si>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</si>
  <si>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</si>
  <si>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</si>
  <si>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</si>
  <si>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</si>
  <si>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</si>
  <si>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</si>
  <si>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</si>
  <si>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</si>
  <si>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</si>
  <si>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</si>
  <si>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</si>
  <si>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</si>
  <si>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</si>
  <si>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</si>
  <si>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</si>
  <si>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</si>
  <si>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</si>
  <si>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</si>
  <si>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</si>
  <si>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</si>
  <si>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</si>
  <si>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</si>
  <si>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</si>
  <si>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</si>
  <si>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</si>
  <si>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</si>
  <si>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</si>
  <si>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</si>
  <si>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</si>
  <si>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</si>
  <si>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</si>
  <si>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</si>
  <si>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</si>
  <si>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</si>
  <si>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</si>
  <si>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</si>
  <si>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</si>
  <si>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</si>
  <si>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</si>
  <si>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</si>
  <si>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</si>
  <si>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</si>
  <si>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</si>
  <si>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</si>
  <si>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</si>
  <si>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</si>
  <si>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</si>
  <si>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</si>
  <si>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</si>
  <si>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</si>
  <si>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</si>
  <si>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</si>
  <si>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</si>
  <si>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</si>
  <si>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</si>
  <si>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</si>
  <si>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</si>
  <si>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</si>
  <si>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</si>
  <si>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</si>
  <si>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</si>
  <si>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</si>
  <si>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</si>
  <si>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</si>
  <si>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</si>
  <si>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</si>
  <si>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</si>
  <si>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</si>
  <si>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</si>
  <si>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</si>
  <si>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</si>
  <si>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</si>
  <si>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</si>
  <si>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</si>
  <si>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</si>
  <si>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</si>
  <si>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</si>
  <si>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</si>
  <si>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</si>
  <si>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</si>
  <si>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</si>
  <si>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</si>
  <si>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</si>
  <si>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</si>
  <si>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</si>
  <si>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</si>
  <si>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</si>
  <si>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</si>
  <si>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</si>
  <si>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</si>
  <si>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</si>
  <si>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</si>
  <si>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</si>
  <si>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</si>
  <si>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</si>
  <si>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</si>
  <si>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</si>
  <si>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</si>
  <si>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</si>
  <si>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</si>
  <si>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</si>
  <si>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</si>
  <si>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</si>
  <si>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</si>
  <si>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</si>
  <si>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</si>
  <si>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</si>
  <si>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</si>
  <si>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</si>
  <si>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</si>
  <si>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</si>
  <si>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</si>
  <si>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</si>
  <si>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</si>
  <si>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</si>
  <si>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</si>
  <si>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</si>
  <si>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</si>
  <si>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</si>
  <si>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</si>
  <si>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</si>
  <si>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</si>
  <si>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</si>
  <si>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</si>
  <si>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</si>
  <si>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</si>
  <si>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</si>
  <si>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</si>
  <si>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</si>
  <si>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</si>
  <si>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</si>
  <si>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</si>
  <si>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</si>
  <si>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</si>
  <si>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</si>
  <si>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</si>
  <si>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</si>
  <si>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</si>
  <si>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</si>
  <si>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</si>
  <si>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</si>
  <si>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</si>
  <si>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</si>
  <si>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</si>
  <si>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</si>
  <si>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</si>
  <si>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</si>
  <si>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</si>
  <si>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</si>
  <si>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</si>
  <si>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</si>
  <si>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</si>
  <si>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</si>
  <si>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</si>
  <si>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</si>
  <si>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</si>
  <si>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</si>
  <si>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</si>
  <si>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</si>
  <si>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</si>
  <si>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</si>
  <si>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</si>
  <si>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</si>
  <si>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</si>
  <si>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</si>
  <si>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</si>
  <si>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</si>
  <si>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</si>
  <si>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</si>
  <si>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</si>
  <si>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</si>
  <si>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</si>
  <si>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</si>
  <si>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</si>
  <si>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</si>
  <si>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</si>
  <si>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</si>
  <si>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</si>
  <si>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</si>
  <si>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</si>
  <si>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</si>
  <si>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</si>
  <si>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</si>
  <si>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</si>
  <si>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Muzeum Warszawy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</si>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</sst>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>
      <alignment horizontal="right" vertical="center" wrapText="1"/>
    </xf>
    <xf numFmtId="4" fontId="36" fillId="0" borderId="49" xfId="0" applyNumberFormat="1" applyFont="1" applyBorder="1" applyAlignment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>
      <alignment vertical="center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D2579D0A-4963-4DA6-A067-168841E8F0BD}"/>
    <cellStyle name="Normalny" xfId="0" builtinId="0"/>
    <cellStyle name="Normalny 2" xfId="4" xr:uid="{F0B90A32-BEAD-423B-B5FD-F18C03A65376}"/>
    <cellStyle name="Normalny 3" xfId="5" xr:uid="{F2D749A5-3A96-4875-8FC7-17FCD701BD79}"/>
    <cellStyle name="Normalny_dzielnice termin spr." xfId="2" xr:uid="{BC583AB4-2EDE-4B17-B380-99B825C44FC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451F0-38E0-4923-BE5D-7B9E1B60E6ED}">
  <sheetPr codeName="Arkusz1">
    <tabColor rgb="FF92D050"/>
  </sheetPr>
  <dimension ref="A2:J1030"/>
  <sheetViews>
    <sheetView tabSelected="1" view="pageLayout" topLeftCell="A979" zoomScaleNormal="100" workbookViewId="0">
      <selection activeCell="E1036" sqref="E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4145380.69</v>
      </c>
      <c r="E11" s="40">
        <v>463517.52</v>
      </c>
      <c r="F11" s="40"/>
      <c r="G11" s="40">
        <v>414219.56</v>
      </c>
      <c r="H11" s="40"/>
      <c r="I11" s="41">
        <f>SUM(B11:H11)</f>
        <v>5023117.7699999996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74754.41</v>
      </c>
      <c r="F12" s="43">
        <f t="shared" si="0"/>
        <v>0</v>
      </c>
      <c r="G12" s="43">
        <f t="shared" si="0"/>
        <v>220180.4</v>
      </c>
      <c r="H12" s="43">
        <f t="shared" si="0"/>
        <v>0</v>
      </c>
      <c r="I12" s="44">
        <f t="shared" si="0"/>
        <v>294934.81</v>
      </c>
    </row>
    <row r="13" spans="1:10">
      <c r="A13" s="45" t="s">
        <v>16</v>
      </c>
      <c r="B13" s="46"/>
      <c r="C13" s="46"/>
      <c r="D13" s="46"/>
      <c r="E13" s="47">
        <v>74754.41</v>
      </c>
      <c r="F13" s="47"/>
      <c r="G13" s="47">
        <v>220180.4</v>
      </c>
      <c r="H13" s="47"/>
      <c r="I13" s="48">
        <f>SUM(B13:H13)</f>
        <v>294934.81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34511.480000000003</v>
      </c>
      <c r="F16" s="43">
        <f t="shared" si="1"/>
        <v>0</v>
      </c>
      <c r="G16" s="43">
        <f t="shared" si="1"/>
        <v>3244.3</v>
      </c>
      <c r="H16" s="43">
        <f t="shared" si="1"/>
        <v>0</v>
      </c>
      <c r="I16" s="44">
        <f t="shared" si="1"/>
        <v>37755.780000000006</v>
      </c>
    </row>
    <row r="17" spans="1:9">
      <c r="A17" s="45" t="s">
        <v>20</v>
      </c>
      <c r="B17" s="46"/>
      <c r="C17" s="46"/>
      <c r="D17" s="46"/>
      <c r="E17" s="47">
        <v>34511.480000000003</v>
      </c>
      <c r="F17" s="47"/>
      <c r="G17" s="47">
        <v>3244.3</v>
      </c>
      <c r="H17" s="46"/>
      <c r="I17" s="48">
        <f>SUM(B17:H17)</f>
        <v>37755.780000000006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4145380.69</v>
      </c>
      <c r="E19" s="43">
        <f t="shared" si="2"/>
        <v>503760.45000000007</v>
      </c>
      <c r="F19" s="43">
        <f t="shared" si="2"/>
        <v>0</v>
      </c>
      <c r="G19" s="43">
        <f t="shared" si="2"/>
        <v>631155.65999999992</v>
      </c>
      <c r="H19" s="43">
        <f t="shared" si="2"/>
        <v>0</v>
      </c>
      <c r="I19" s="44">
        <f t="shared" si="2"/>
        <v>5280296.7999999989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2706718.64</v>
      </c>
      <c r="E21" s="40">
        <v>461446.1</v>
      </c>
      <c r="F21" s="40"/>
      <c r="G21" s="40">
        <v>412753.81</v>
      </c>
      <c r="H21" s="40"/>
      <c r="I21" s="41">
        <f>SUM(B21:H21)</f>
        <v>3580918.5500000003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140629.62</v>
      </c>
      <c r="E22" s="49">
        <f t="shared" si="3"/>
        <v>75104.510000000009</v>
      </c>
      <c r="F22" s="49">
        <f t="shared" si="3"/>
        <v>0</v>
      </c>
      <c r="G22" s="49">
        <f t="shared" si="3"/>
        <v>221646.15</v>
      </c>
      <c r="H22" s="49">
        <f t="shared" si="3"/>
        <v>0</v>
      </c>
      <c r="I22" s="41">
        <f t="shared" si="3"/>
        <v>437380.28</v>
      </c>
    </row>
    <row r="23" spans="1:9">
      <c r="A23" s="45" t="s">
        <v>23</v>
      </c>
      <c r="B23" s="47"/>
      <c r="C23" s="47"/>
      <c r="D23" s="50">
        <v>140629.62</v>
      </c>
      <c r="E23" s="50">
        <v>350.1</v>
      </c>
      <c r="F23" s="50"/>
      <c r="G23" s="50">
        <v>1465.75</v>
      </c>
      <c r="H23" s="51"/>
      <c r="I23" s="52">
        <f t="shared" ref="I23:I28" si="4">SUM(B23:H23)</f>
        <v>142445.47</v>
      </c>
    </row>
    <row r="24" spans="1:9">
      <c r="A24" s="45" t="s">
        <v>17</v>
      </c>
      <c r="B24" s="46"/>
      <c r="C24" s="46"/>
      <c r="D24" s="50"/>
      <c r="E24" s="50">
        <v>74754.41</v>
      </c>
      <c r="F24" s="50"/>
      <c r="G24" s="50">
        <v>220180.4</v>
      </c>
      <c r="H24" s="51"/>
      <c r="I24" s="52">
        <f t="shared" si="4"/>
        <v>294934.81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34511.480000000003</v>
      </c>
      <c r="F26" s="49">
        <f t="shared" si="5"/>
        <v>0</v>
      </c>
      <c r="G26" s="49">
        <f t="shared" si="5"/>
        <v>3244.3</v>
      </c>
      <c r="H26" s="49">
        <f t="shared" si="5"/>
        <v>0</v>
      </c>
      <c r="I26" s="41">
        <f t="shared" si="5"/>
        <v>37755.780000000006</v>
      </c>
    </row>
    <row r="27" spans="1:9">
      <c r="A27" s="45" t="s">
        <v>20</v>
      </c>
      <c r="B27" s="46"/>
      <c r="C27" s="46"/>
      <c r="D27" s="51"/>
      <c r="E27" s="50">
        <v>34511.480000000003</v>
      </c>
      <c r="F27" s="50"/>
      <c r="G27" s="50">
        <v>3244.3</v>
      </c>
      <c r="H27" s="51"/>
      <c r="I27" s="52">
        <f t="shared" si="4"/>
        <v>37755.780000000006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2847348.2600000002</v>
      </c>
      <c r="E29" s="49">
        <f t="shared" si="6"/>
        <v>502039.13</v>
      </c>
      <c r="F29" s="49">
        <f t="shared" si="6"/>
        <v>0</v>
      </c>
      <c r="G29" s="49">
        <f t="shared" si="6"/>
        <v>631155.65999999992</v>
      </c>
      <c r="H29" s="49">
        <f t="shared" si="6"/>
        <v>0</v>
      </c>
      <c r="I29" s="41">
        <f t="shared" si="6"/>
        <v>3980543.0500000003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1438662.0499999998</v>
      </c>
      <c r="E36" s="58">
        <f>E11-E21-E31</f>
        <v>2071.4200000000419</v>
      </c>
      <c r="F36" s="58">
        <f t="shared" si="8"/>
        <v>0</v>
      </c>
      <c r="G36" s="58">
        <f t="shared" si="8"/>
        <v>1465.75</v>
      </c>
      <c r="H36" s="58">
        <f t="shared" si="8"/>
        <v>0</v>
      </c>
      <c r="I36" s="59">
        <f t="shared" si="8"/>
        <v>1442199.2199999993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1298032.4299999997</v>
      </c>
      <c r="E37" s="62">
        <f t="shared" si="9"/>
        <v>1721.3200000000652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1299753.7499999986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40630.53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5320.6</v>
      </c>
    </row>
    <row r="57" spans="1:3" ht="15">
      <c r="A57" s="86" t="s">
        <v>20</v>
      </c>
      <c r="B57" s="87"/>
      <c r="C57" s="88">
        <v>5320.6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35309.93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40630.53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5320.6</v>
      </c>
    </row>
    <row r="66" spans="1:3" ht="15">
      <c r="A66" s="86" t="s">
        <v>20</v>
      </c>
      <c r="B66" s="87"/>
      <c r="C66" s="88">
        <v>5320.6</v>
      </c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35309.93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21982.55</v>
      </c>
      <c r="F238" s="237">
        <v>2024.99</v>
      </c>
      <c r="G238" s="237"/>
      <c r="H238" s="237">
        <v>90.88</v>
      </c>
      <c r="I238" s="294">
        <f>E238+F238-G238-H238</f>
        <v>23916.66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21982.55</v>
      </c>
      <c r="F241" s="302">
        <f>F236+F238+F240</f>
        <v>2024.99</v>
      </c>
      <c r="G241" s="302">
        <f>G236+G238+G240</f>
        <v>0</v>
      </c>
      <c r="H241" s="302">
        <f>H236+H238+H240</f>
        <v>90.88</v>
      </c>
      <c r="I241" s="303">
        <f>I236+I238+I240</f>
        <v>23916.66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217.93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0</v>
      </c>
      <c r="D463" s="450">
        <v>118.05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>
        <v>99.88</v>
      </c>
    </row>
    <row r="469" spans="1:4" ht="14.25" thickBot="1">
      <c r="A469" s="439" t="s">
        <v>197</v>
      </c>
      <c r="B469" s="440"/>
      <c r="C469" s="418">
        <f>SUM(C470:C479)</f>
        <v>0</v>
      </c>
      <c r="D469" s="419">
        <f>SUM(D470:D479)</f>
        <v>1447.91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3">
        <v>0</v>
      </c>
      <c r="D474" s="450">
        <v>1307.69</v>
      </c>
    </row>
    <row r="475" spans="1:4">
      <c r="A475" s="451" t="s">
        <v>193</v>
      </c>
      <c r="B475" s="452"/>
      <c r="C475" s="453"/>
      <c r="D475" s="450"/>
    </row>
    <row r="476" spans="1:4">
      <c r="A476" s="448" t="s">
        <v>194</v>
      </c>
      <c r="B476" s="449"/>
      <c r="C476" s="453"/>
      <c r="D476" s="450"/>
    </row>
    <row r="477" spans="1:4">
      <c r="A477" s="448" t="s">
        <v>198</v>
      </c>
      <c r="B477" s="449"/>
      <c r="C477" s="453"/>
      <c r="D477" s="450"/>
    </row>
    <row r="478" spans="1:4">
      <c r="A478" s="448" t="s">
        <v>196</v>
      </c>
      <c r="B478" s="449"/>
      <c r="C478" s="453"/>
      <c r="D478" s="450"/>
    </row>
    <row r="479" spans="1:4" ht="14.25" thickBot="1">
      <c r="A479" s="367" t="s">
        <v>17</v>
      </c>
      <c r="B479" s="368"/>
      <c r="C479" s="457">
        <v>0</v>
      </c>
      <c r="D479" s="458">
        <v>140.22</v>
      </c>
    </row>
    <row r="480" spans="1:4" ht="14.25" thickBot="1">
      <c r="A480" s="459" t="s">
        <v>12</v>
      </c>
      <c r="B480" s="460"/>
      <c r="C480" s="461">
        <f>C458+C469</f>
        <v>0</v>
      </c>
      <c r="D480" s="303">
        <f>D458+D469</f>
        <v>1665.8400000000001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>
        <v>0</v>
      </c>
      <c r="D516" s="352">
        <v>0</v>
      </c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76148.27</v>
      </c>
      <c r="D523" s="488">
        <v>187356.88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9545.15</v>
      </c>
      <c r="D578" s="567">
        <v>20992.7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537.84</v>
      </c>
      <c r="D581" s="575">
        <f>D582+D585+D586+D587+D588</f>
        <v>841.46</v>
      </c>
    </row>
    <row r="582" spans="1:9">
      <c r="A582" s="576" t="s">
        <v>245</v>
      </c>
      <c r="B582" s="577"/>
      <c r="C582" s="578">
        <f>C583-C584</f>
        <v>0</v>
      </c>
      <c r="D582" s="579">
        <f>D583-D584</f>
        <v>0</v>
      </c>
    </row>
    <row r="583" spans="1:9">
      <c r="A583" s="580" t="s">
        <v>246</v>
      </c>
      <c r="B583" s="581"/>
      <c r="C583" s="582">
        <v>155.24</v>
      </c>
      <c r="D583" s="404">
        <v>64.36</v>
      </c>
    </row>
    <row r="584" spans="1:9" ht="25.5" customHeight="1">
      <c r="A584" s="580" t="s">
        <v>247</v>
      </c>
      <c r="B584" s="581"/>
      <c r="C584" s="582">
        <v>155.24</v>
      </c>
      <c r="D584" s="404">
        <v>64.36</v>
      </c>
    </row>
    <row r="585" spans="1:9">
      <c r="A585" s="576" t="s">
        <v>248</v>
      </c>
      <c r="B585" s="577"/>
      <c r="C585" s="583"/>
      <c r="D585" s="352"/>
    </row>
    <row r="586" spans="1:9">
      <c r="A586" s="576" t="s">
        <v>249</v>
      </c>
      <c r="B586" s="577"/>
      <c r="C586" s="583"/>
      <c r="D586" s="352"/>
    </row>
    <row r="587" spans="1:9">
      <c r="A587" s="576" t="s">
        <v>250</v>
      </c>
      <c r="B587" s="577"/>
      <c r="C587" s="583"/>
      <c r="D587" s="352"/>
    </row>
    <row r="588" spans="1:9">
      <c r="A588" s="576" t="s">
        <v>17</v>
      </c>
      <c r="B588" s="577"/>
      <c r="C588" s="583">
        <v>537.84</v>
      </c>
      <c r="D588" s="352">
        <v>841.46</v>
      </c>
    </row>
    <row r="589" spans="1:9" ht="24.75" customHeight="1" thickBot="1">
      <c r="A589" s="584" t="s">
        <v>251</v>
      </c>
      <c r="B589" s="585"/>
      <c r="C589" s="572"/>
      <c r="D589" s="572"/>
    </row>
    <row r="590" spans="1:9" ht="16.5" thickBot="1">
      <c r="A590" s="586" t="s">
        <v>96</v>
      </c>
      <c r="B590" s="587"/>
      <c r="C590" s="358">
        <f>SUM(C578+C579+C580+C581+C589)</f>
        <v>10082.99</v>
      </c>
      <c r="D590" s="358">
        <f>SUM(D578+D579+D580+D581+D589)</f>
        <v>21834.16</v>
      </c>
    </row>
    <row r="593" spans="1:4" ht="14.25">
      <c r="A593" s="588" t="s">
        <v>252</v>
      </c>
      <c r="B593" s="588"/>
      <c r="C593" s="588"/>
      <c r="D593" s="588"/>
    </row>
    <row r="594" spans="1:4" ht="14.25" thickBot="1">
      <c r="A594" s="260"/>
      <c r="B594" s="260"/>
      <c r="C594" s="260"/>
      <c r="D594" s="260"/>
    </row>
    <row r="595" spans="1:4" ht="14.25" thickBot="1">
      <c r="A595" s="589" t="s">
        <v>253</v>
      </c>
      <c r="B595" s="590"/>
      <c r="C595" s="590"/>
      <c r="D595" s="591"/>
    </row>
    <row r="596" spans="1:4" ht="14.25" thickBot="1">
      <c r="A596" s="592" t="s">
        <v>14</v>
      </c>
      <c r="B596" s="593"/>
      <c r="C596" s="592" t="s">
        <v>21</v>
      </c>
      <c r="D596" s="593"/>
    </row>
    <row r="597" spans="1:4" ht="14.25" thickBot="1">
      <c r="A597" s="594"/>
      <c r="B597" s="595"/>
      <c r="C597" s="594"/>
      <c r="D597" s="595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6" t="s">
        <v>255</v>
      </c>
      <c r="B625" s="596"/>
      <c r="C625" s="596"/>
    </row>
    <row r="626" spans="1:4" ht="14.25" thickBot="1">
      <c r="A626" s="597"/>
      <c r="B626" s="598"/>
      <c r="C626" s="598"/>
    </row>
    <row r="627" spans="1:4" ht="16.5" thickBot="1">
      <c r="A627" s="599" t="s">
        <v>48</v>
      </c>
      <c r="B627" s="600"/>
      <c r="C627" s="601" t="s">
        <v>256</v>
      </c>
      <c r="D627" s="601" t="s">
        <v>257</v>
      </c>
    </row>
    <row r="628" spans="1:4">
      <c r="A628" s="602" t="s">
        <v>258</v>
      </c>
      <c r="B628" s="603"/>
      <c r="C628" s="604"/>
      <c r="D628" s="605"/>
    </row>
    <row r="629" spans="1:4">
      <c r="A629" s="606" t="s">
        <v>259</v>
      </c>
      <c r="B629" s="607"/>
      <c r="C629" s="608"/>
      <c r="D629" s="609"/>
    </row>
    <row r="630" spans="1:4" ht="26.45" customHeight="1">
      <c r="A630" s="610" t="s">
        <v>260</v>
      </c>
      <c r="B630" s="611"/>
      <c r="C630" s="612"/>
      <c r="D630" s="613"/>
    </row>
    <row r="631" spans="1:4" ht="13.5" customHeight="1" thickBot="1">
      <c r="A631" s="614" t="s">
        <v>261</v>
      </c>
      <c r="B631" s="615"/>
      <c r="C631" s="616"/>
      <c r="D631" s="617"/>
    </row>
    <row r="674" spans="1:3" ht="14.25">
      <c r="A674" s="588" t="s">
        <v>262</v>
      </c>
      <c r="B674" s="588"/>
      <c r="C674" s="588"/>
    </row>
    <row r="675" spans="1:3" ht="14.25" thickBot="1">
      <c r="A675" s="214"/>
      <c r="B675" s="260"/>
      <c r="C675" s="260"/>
    </row>
    <row r="676" spans="1:3" ht="26.25" thickBot="1">
      <c r="A676" s="618"/>
      <c r="B676" s="619" t="s">
        <v>263</v>
      </c>
      <c r="C676" s="343" t="s">
        <v>264</v>
      </c>
    </row>
    <row r="677" spans="1:3" ht="14.25" thickBot="1">
      <c r="A677" s="620" t="s">
        <v>265</v>
      </c>
      <c r="B677" s="621">
        <f>B678+B682</f>
        <v>0</v>
      </c>
      <c r="C677" s="621">
        <f>C678+C682</f>
        <v>0</v>
      </c>
    </row>
    <row r="678" spans="1:3">
      <c r="A678" s="622" t="s">
        <v>266</v>
      </c>
      <c r="B678" s="623"/>
      <c r="C678" s="623"/>
    </row>
    <row r="679" spans="1:3">
      <c r="A679" s="624" t="s">
        <v>50</v>
      </c>
      <c r="B679" s="237"/>
      <c r="C679" s="238"/>
    </row>
    <row r="680" spans="1:3" ht="102">
      <c r="A680" s="625" t="s">
        <v>267</v>
      </c>
      <c r="B680" s="237"/>
      <c r="C680" s="238"/>
    </row>
    <row r="681" spans="1:3" ht="14.25" thickBot="1">
      <c r="A681" s="626"/>
      <c r="B681" s="627"/>
      <c r="C681" s="628"/>
    </row>
    <row r="682" spans="1:3">
      <c r="A682" s="622" t="s">
        <v>268</v>
      </c>
      <c r="B682" s="623">
        <f>SUM(B684:B684)</f>
        <v>0</v>
      </c>
      <c r="C682" s="623">
        <f>SUM(C684:C684)</f>
        <v>0</v>
      </c>
    </row>
    <row r="683" spans="1:3">
      <c r="A683" s="624" t="s">
        <v>50</v>
      </c>
      <c r="B683" s="384"/>
      <c r="C683" s="629"/>
    </row>
    <row r="684" spans="1:3" ht="14.25" thickBot="1">
      <c r="A684" s="630"/>
      <c r="B684" s="627"/>
      <c r="C684" s="628"/>
    </row>
    <row r="685" spans="1:3" ht="14.25" thickBot="1">
      <c r="A685" s="620" t="s">
        <v>269</v>
      </c>
      <c r="B685" s="621">
        <f>B686+B692</f>
        <v>123687.08</v>
      </c>
      <c r="C685" s="621">
        <f>C686+C692</f>
        <v>232388</v>
      </c>
    </row>
    <row r="686" spans="1:3">
      <c r="A686" s="631" t="s">
        <v>266</v>
      </c>
      <c r="B686" s="632">
        <f>B688+B689+B690+B691</f>
        <v>123687.08</v>
      </c>
      <c r="C686" s="632">
        <f>C688+C689+C690+C691</f>
        <v>0</v>
      </c>
    </row>
    <row r="687" spans="1:3">
      <c r="A687" s="633" t="s">
        <v>50</v>
      </c>
      <c r="B687" s="237"/>
      <c r="C687" s="238"/>
    </row>
    <row r="688" spans="1:3" ht="38.25">
      <c r="A688" s="634" t="s">
        <v>270</v>
      </c>
      <c r="B688" s="635">
        <v>87.08</v>
      </c>
      <c r="C688" s="636"/>
    </row>
    <row r="689" spans="1:9" ht="102">
      <c r="A689" s="634" t="s">
        <v>271</v>
      </c>
      <c r="B689" s="635">
        <v>0</v>
      </c>
      <c r="C689" s="636"/>
    </row>
    <row r="690" spans="1:9" ht="25.5">
      <c r="A690" s="637" t="s">
        <v>272</v>
      </c>
      <c r="B690" s="635"/>
      <c r="C690" s="636"/>
    </row>
    <row r="691" spans="1:9" ht="76.5">
      <c r="A691" s="634" t="s">
        <v>273</v>
      </c>
      <c r="B691" s="635">
        <v>123600</v>
      </c>
      <c r="C691" s="636"/>
    </row>
    <row r="692" spans="1:9">
      <c r="A692" s="638" t="s">
        <v>268</v>
      </c>
      <c r="B692" s="639">
        <f>SUM(B694:B695)</f>
        <v>0</v>
      </c>
      <c r="C692" s="639">
        <f>SUM(C694:C695)</f>
        <v>232388</v>
      </c>
    </row>
    <row r="693" spans="1:9">
      <c r="A693" s="633" t="s">
        <v>50</v>
      </c>
      <c r="B693" s="237"/>
      <c r="C693" s="237"/>
    </row>
    <row r="694" spans="1:9" ht="25.5">
      <c r="A694" s="640" t="s">
        <v>274</v>
      </c>
      <c r="B694" s="243"/>
      <c r="C694" s="243">
        <v>900</v>
      </c>
    </row>
    <row r="695" spans="1:9" ht="45.75" thickBot="1">
      <c r="A695" s="641" t="s">
        <v>275</v>
      </c>
      <c r="B695" s="642"/>
      <c r="C695" s="642">
        <v>231488</v>
      </c>
    </row>
    <row r="696" spans="1:9" ht="14.25">
      <c r="A696" s="588"/>
      <c r="B696" s="588"/>
      <c r="C696" s="588"/>
    </row>
    <row r="697" spans="1:9" ht="14.25">
      <c r="A697" s="588"/>
      <c r="B697" s="588"/>
      <c r="C697" s="588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4"/>
      <c r="C700" s="644"/>
      <c r="D700" s="644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8" t="s">
        <v>279</v>
      </c>
      <c r="B742" s="588"/>
      <c r="C742" s="588"/>
    </row>
    <row r="743" spans="1:7" ht="14.25">
      <c r="A743" s="305" t="s">
        <v>280</v>
      </c>
      <c r="B743" s="305"/>
      <c r="C743" s="305"/>
    </row>
    <row r="744" spans="1:7" ht="15" thickBot="1">
      <c r="A744" s="588"/>
      <c r="B744" s="588"/>
      <c r="C744" s="588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152299.95000000001</v>
      </c>
      <c r="F746" s="659">
        <f>SUM(F747:F754)</f>
        <v>195633.84</v>
      </c>
      <c r="G746" s="660"/>
    </row>
    <row r="747" spans="1:7">
      <c r="A747" s="661" t="s">
        <v>283</v>
      </c>
      <c r="B747" s="662"/>
      <c r="C747" s="662"/>
      <c r="D747" s="663"/>
      <c r="E747" s="664">
        <v>152299.95000000001</v>
      </c>
      <c r="F747" s="665">
        <v>195633.84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-6667.52</v>
      </c>
      <c r="F755" s="683">
        <v>1665.84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82">
        <f>E760+E768+E771+E774</f>
        <v>91</v>
      </c>
      <c r="F759" s="682">
        <f>F760+F768+F771+F774</f>
        <v>10467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91</v>
      </c>
      <c r="F774" s="696">
        <f>SUM(F775:F788)</f>
        <v>10467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/>
      <c r="F777" s="670">
        <v>10395</v>
      </c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4">
        <v>91</v>
      </c>
      <c r="F788" s="670">
        <v>72</v>
      </c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145723.43000000002</v>
      </c>
      <c r="F789" s="709">
        <f>SUM(F746+F755+F756+F757+F758+F759)</f>
        <v>207766.68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325</v>
      </c>
      <c r="B791" s="151"/>
      <c r="C791" s="151"/>
      <c r="D791" s="151"/>
    </row>
    <row r="792" spans="1:7" ht="15.75" thickBot="1">
      <c r="A792" s="588"/>
      <c r="B792" s="588"/>
      <c r="C792" s="341"/>
    </row>
    <row r="793" spans="1:7" ht="15.75">
      <c r="A793" s="711" t="s">
        <v>326</v>
      </c>
      <c r="B793" s="712"/>
      <c r="C793" s="713" t="s">
        <v>263</v>
      </c>
      <c r="D793" s="713" t="s">
        <v>264</v>
      </c>
    </row>
    <row r="794" spans="1:7" ht="15.75" thickBot="1">
      <c r="A794" s="714"/>
      <c r="B794" s="715"/>
      <c r="C794" s="716"/>
      <c r="D794" s="717"/>
    </row>
    <row r="795" spans="1:7">
      <c r="A795" s="718" t="s">
        <v>327</v>
      </c>
      <c r="B795" s="719"/>
      <c r="C795" s="720">
        <v>428198.59</v>
      </c>
      <c r="D795" s="721">
        <v>332055.43</v>
      </c>
    </row>
    <row r="796" spans="1:7">
      <c r="A796" s="448" t="s">
        <v>328</v>
      </c>
      <c r="B796" s="449"/>
      <c r="C796" s="635">
        <v>0</v>
      </c>
      <c r="D796" s="636">
        <v>0</v>
      </c>
    </row>
    <row r="797" spans="1:7">
      <c r="A797" s="448" t="s">
        <v>329</v>
      </c>
      <c r="B797" s="449"/>
      <c r="C797" s="635">
        <v>124805.65</v>
      </c>
      <c r="D797" s="636">
        <f>218116.49+2648</f>
        <v>220764.49</v>
      </c>
    </row>
    <row r="798" spans="1:7" ht="29.45" customHeight="1">
      <c r="A798" s="451" t="s">
        <v>330</v>
      </c>
      <c r="B798" s="452"/>
      <c r="C798" s="635"/>
      <c r="D798" s="636"/>
    </row>
    <row r="799" spans="1:7" ht="42" customHeight="1">
      <c r="A799" s="451" t="s">
        <v>331</v>
      </c>
      <c r="B799" s="452"/>
      <c r="C799" s="635"/>
      <c r="D799" s="636"/>
    </row>
    <row r="800" spans="1:7" ht="29.45" customHeight="1">
      <c r="A800" s="451" t="s">
        <v>332</v>
      </c>
      <c r="B800" s="452"/>
      <c r="C800" s="635">
        <v>4351.03</v>
      </c>
      <c r="D800" s="636">
        <v>4633.41</v>
      </c>
    </row>
    <row r="801" spans="1:4">
      <c r="A801" s="451" t="s">
        <v>333</v>
      </c>
      <c r="B801" s="452"/>
      <c r="C801" s="635"/>
      <c r="D801" s="636"/>
    </row>
    <row r="802" spans="1:4" ht="21.75" customHeight="1">
      <c r="A802" s="576" t="s">
        <v>334</v>
      </c>
      <c r="B802" s="577"/>
      <c r="C802" s="635">
        <v>1655</v>
      </c>
      <c r="D802" s="636">
        <v>1540</v>
      </c>
    </row>
    <row r="803" spans="1:4" ht="33" customHeight="1">
      <c r="A803" s="451" t="s">
        <v>335</v>
      </c>
      <c r="B803" s="452"/>
      <c r="C803" s="722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23" t="s">
        <v>83</v>
      </c>
      <c r="B805" s="724"/>
      <c r="C805" s="725">
        <f>SUM(C795:C804)</f>
        <v>559010.27</v>
      </c>
      <c r="D805" s="725">
        <f>SUM(D795:D804)</f>
        <v>558993.32999999996</v>
      </c>
    </row>
    <row r="835" spans="1:6" ht="14.25">
      <c r="A835" s="305" t="s">
        <v>336</v>
      </c>
      <c r="B835" s="305"/>
      <c r="C835" s="305"/>
    </row>
    <row r="836" spans="1:6" ht="15" thickBot="1">
      <c r="A836" s="588"/>
      <c r="B836" s="588"/>
      <c r="C836" s="588"/>
    </row>
    <row r="837" spans="1:6" ht="26.25" thickBot="1">
      <c r="A837" s="726" t="s">
        <v>337</v>
      </c>
      <c r="B837" s="727"/>
      <c r="C837" s="727"/>
      <c r="D837" s="728"/>
      <c r="E837" s="619" t="s">
        <v>263</v>
      </c>
      <c r="F837" s="343" t="s">
        <v>264</v>
      </c>
    </row>
    <row r="838" spans="1:6" ht="14.25" thickBot="1">
      <c r="A838" s="425" t="s">
        <v>338</v>
      </c>
      <c r="B838" s="729"/>
      <c r="C838" s="729"/>
      <c r="D838" s="730"/>
      <c r="E838" s="731">
        <f>E839+E840+E841</f>
        <v>0</v>
      </c>
      <c r="F838" s="731">
        <f>F839+F840+F841</f>
        <v>0</v>
      </c>
    </row>
    <row r="839" spans="1:6">
      <c r="A839" s="732" t="s">
        <v>339</v>
      </c>
      <c r="B839" s="733"/>
      <c r="C839" s="733"/>
      <c r="D839" s="734"/>
      <c r="E839" s="735"/>
      <c r="F839" s="736"/>
    </row>
    <row r="840" spans="1:6">
      <c r="A840" s="737" t="s">
        <v>340</v>
      </c>
      <c r="B840" s="738"/>
      <c r="C840" s="738"/>
      <c r="D840" s="739"/>
      <c r="E840" s="740"/>
      <c r="F840" s="741"/>
    </row>
    <row r="841" spans="1:6" ht="14.25" thickBot="1">
      <c r="A841" s="742" t="s">
        <v>341</v>
      </c>
      <c r="B841" s="743"/>
      <c r="C841" s="743"/>
      <c r="D841" s="744"/>
      <c r="E841" s="745"/>
      <c r="F841" s="746"/>
    </row>
    <row r="842" spans="1:6" ht="14.25" thickBot="1">
      <c r="A842" s="747" t="s">
        <v>342</v>
      </c>
      <c r="B842" s="748"/>
      <c r="C842" s="748"/>
      <c r="D842" s="749"/>
      <c r="E842" s="750"/>
      <c r="F842" s="751"/>
    </row>
    <row r="843" spans="1:6" ht="14.25" thickBot="1">
      <c r="A843" s="752" t="s">
        <v>343</v>
      </c>
      <c r="B843" s="753"/>
      <c r="C843" s="753"/>
      <c r="D843" s="754"/>
      <c r="E843" s="731">
        <f>E844+E845+E846+E847+E848+E849+E850+E851+E852+E853</f>
        <v>2501.19</v>
      </c>
      <c r="F843" s="731">
        <f>F844+F845+F846+F847+F848+F849+F850+F851+F852+F853</f>
        <v>2572.5100000000002</v>
      </c>
    </row>
    <row r="844" spans="1:6">
      <c r="A844" s="755" t="s">
        <v>344</v>
      </c>
      <c r="B844" s="756"/>
      <c r="C844" s="756"/>
      <c r="D844" s="757"/>
      <c r="E844" s="735"/>
      <c r="F844" s="735"/>
    </row>
    <row r="845" spans="1:6">
      <c r="A845" s="758" t="s">
        <v>345</v>
      </c>
      <c r="B845" s="759"/>
      <c r="C845" s="759"/>
      <c r="D845" s="760"/>
      <c r="E845" s="740"/>
      <c r="F845" s="740"/>
    </row>
    <row r="846" spans="1:6">
      <c r="A846" s="758" t="s">
        <v>346</v>
      </c>
      <c r="B846" s="759"/>
      <c r="C846" s="759"/>
      <c r="D846" s="760"/>
      <c r="E846" s="740"/>
      <c r="F846" s="740"/>
    </row>
    <row r="847" spans="1:6">
      <c r="A847" s="758" t="s">
        <v>347</v>
      </c>
      <c r="B847" s="759"/>
      <c r="C847" s="759"/>
      <c r="D847" s="760"/>
      <c r="E847" s="740"/>
      <c r="F847" s="741"/>
    </row>
    <row r="848" spans="1:6">
      <c r="A848" s="758" t="s">
        <v>348</v>
      </c>
      <c r="B848" s="759"/>
      <c r="C848" s="759"/>
      <c r="D848" s="760"/>
      <c r="E848" s="740"/>
      <c r="F848" s="741"/>
    </row>
    <row r="849" spans="1:6">
      <c r="A849" s="758" t="s">
        <v>349</v>
      </c>
      <c r="B849" s="759"/>
      <c r="C849" s="759"/>
      <c r="D849" s="760"/>
      <c r="E849" s="761">
        <v>999.77</v>
      </c>
      <c r="F849" s="762">
        <v>90.88</v>
      </c>
    </row>
    <row r="850" spans="1:6">
      <c r="A850" s="758" t="s">
        <v>350</v>
      </c>
      <c r="B850" s="759"/>
      <c r="C850" s="759"/>
      <c r="D850" s="760"/>
      <c r="E850" s="761"/>
      <c r="F850" s="762"/>
    </row>
    <row r="851" spans="1:6" ht="25.9" customHeight="1">
      <c r="A851" s="737" t="s">
        <v>351</v>
      </c>
      <c r="B851" s="738"/>
      <c r="C851" s="738"/>
      <c r="D851" s="739"/>
      <c r="E851" s="740"/>
      <c r="F851" s="741"/>
    </row>
    <row r="852" spans="1:6" ht="54.6" customHeight="1">
      <c r="A852" s="737" t="s">
        <v>352</v>
      </c>
      <c r="B852" s="738"/>
      <c r="C852" s="738"/>
      <c r="D852" s="739"/>
      <c r="E852" s="761"/>
      <c r="F852" s="762"/>
    </row>
    <row r="853" spans="1:6" ht="53.45" customHeight="1" thickBot="1">
      <c r="A853" s="742" t="s">
        <v>353</v>
      </c>
      <c r="B853" s="743"/>
      <c r="C853" s="743"/>
      <c r="D853" s="744"/>
      <c r="E853" s="761">
        <v>1501.42</v>
      </c>
      <c r="F853" s="762">
        <v>2481.63</v>
      </c>
    </row>
    <row r="854" spans="1:6" ht="14.25" thickBot="1">
      <c r="A854" s="763" t="s">
        <v>83</v>
      </c>
      <c r="B854" s="764"/>
      <c r="C854" s="764"/>
      <c r="D854" s="765"/>
      <c r="E854" s="419">
        <f>SUM(E838+E842+E843)</f>
        <v>2501.19</v>
      </c>
      <c r="F854" s="419">
        <f>SUM(F838+F842+F843)</f>
        <v>2572.5100000000002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8"/>
      <c r="B879" s="588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9" t="s">
        <v>263</v>
      </c>
      <c r="F880" s="343" t="s">
        <v>264</v>
      </c>
    </row>
    <row r="881" spans="1:6" ht="41.25" customHeight="1" thickBot="1">
      <c r="A881" s="766" t="s">
        <v>356</v>
      </c>
      <c r="B881" s="767"/>
      <c r="C881" s="767"/>
      <c r="D881" s="768"/>
      <c r="E881" s="769"/>
      <c r="F881" s="769"/>
    </row>
    <row r="882" spans="1:6" ht="14.25" thickBot="1">
      <c r="A882" s="425" t="s">
        <v>357</v>
      </c>
      <c r="B882" s="729"/>
      <c r="C882" s="729"/>
      <c r="D882" s="730"/>
      <c r="E882" s="770">
        <f>SUM(E883+E884+E888)</f>
        <v>1195.24</v>
      </c>
      <c r="F882" s="770">
        <f>SUM(F883+F884+F888)</f>
        <v>1662.02</v>
      </c>
    </row>
    <row r="883" spans="1:6">
      <c r="A883" s="771" t="s">
        <v>358</v>
      </c>
      <c r="B883" s="772"/>
      <c r="C883" s="772"/>
      <c r="D883" s="773"/>
      <c r="E883" s="774"/>
      <c r="F883" s="774"/>
    </row>
    <row r="884" spans="1:6">
      <c r="A884" s="320" t="s">
        <v>359</v>
      </c>
      <c r="B884" s="775"/>
      <c r="C884" s="775"/>
      <c r="D884" s="776"/>
      <c r="E884" s="777">
        <f>SUM(E886:E887)</f>
        <v>0</v>
      </c>
      <c r="F884" s="777">
        <f>SUM(F886:F887)</f>
        <v>0</v>
      </c>
    </row>
    <row r="885" spans="1:6" ht="29.45" customHeight="1">
      <c r="A885" s="331" t="s">
        <v>360</v>
      </c>
      <c r="B885" s="778"/>
      <c r="C885" s="778"/>
      <c r="D885" s="471"/>
      <c r="E885" s="635"/>
      <c r="F885" s="635"/>
    </row>
    <row r="886" spans="1:6">
      <c r="A886" s="331" t="s">
        <v>361</v>
      </c>
      <c r="B886" s="778"/>
      <c r="C886" s="778"/>
      <c r="D886" s="471"/>
      <c r="E886" s="635"/>
      <c r="F886" s="635"/>
    </row>
    <row r="887" spans="1:6">
      <c r="A887" s="331" t="s">
        <v>362</v>
      </c>
      <c r="B887" s="778"/>
      <c r="C887" s="778"/>
      <c r="D887" s="471"/>
      <c r="E887" s="635"/>
      <c r="F887" s="635"/>
    </row>
    <row r="888" spans="1:6">
      <c r="A888" s="472" t="s">
        <v>363</v>
      </c>
      <c r="B888" s="779"/>
      <c r="C888" s="779"/>
      <c r="D888" s="473"/>
      <c r="E888" s="777">
        <f>E889+E890+E891+E892+E893</f>
        <v>1195.24</v>
      </c>
      <c r="F888" s="777">
        <f>F889+F890+F891+F892+F893</f>
        <v>1662.02</v>
      </c>
    </row>
    <row r="889" spans="1:6">
      <c r="A889" s="331" t="s">
        <v>364</v>
      </c>
      <c r="B889" s="778"/>
      <c r="C889" s="778"/>
      <c r="D889" s="471"/>
      <c r="E889" s="635"/>
      <c r="F889" s="635"/>
    </row>
    <row r="890" spans="1:6">
      <c r="A890" s="331" t="s">
        <v>365</v>
      </c>
      <c r="B890" s="778"/>
      <c r="C890" s="778"/>
      <c r="D890" s="471"/>
      <c r="E890" s="635"/>
      <c r="F890" s="635"/>
    </row>
    <row r="891" spans="1:6">
      <c r="A891" s="331" t="s">
        <v>366</v>
      </c>
      <c r="B891" s="778"/>
      <c r="C891" s="778"/>
      <c r="D891" s="471"/>
      <c r="E891" s="635"/>
      <c r="F891" s="635"/>
    </row>
    <row r="892" spans="1:6">
      <c r="A892" s="331" t="s">
        <v>367</v>
      </c>
      <c r="B892" s="778"/>
      <c r="C892" s="778"/>
      <c r="D892" s="471"/>
      <c r="E892" s="635"/>
      <c r="F892" s="635"/>
    </row>
    <row r="893" spans="1:6" ht="65.45" customHeight="1" thickBot="1">
      <c r="A893" s="780" t="s">
        <v>368</v>
      </c>
      <c r="B893" s="781"/>
      <c r="C893" s="781"/>
      <c r="D893" s="782"/>
      <c r="E893" s="783">
        <v>1195.24</v>
      </c>
      <c r="F893" s="783">
        <v>1662.02</v>
      </c>
    </row>
    <row r="894" spans="1:6" ht="14.25" thickBot="1">
      <c r="A894" s="784" t="s">
        <v>369</v>
      </c>
      <c r="B894" s="785"/>
      <c r="C894" s="785"/>
      <c r="D894" s="786"/>
      <c r="E894" s="787">
        <f>SUM(E881+E882)</f>
        <v>1195.24</v>
      </c>
      <c r="F894" s="787">
        <f>SUM(F881+F882)</f>
        <v>1662.02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8"/>
      <c r="B923" s="789"/>
      <c r="C923" s="789"/>
      <c r="D923" s="790"/>
      <c r="E923" s="791" t="s">
        <v>263</v>
      </c>
      <c r="F923" s="792" t="s">
        <v>264</v>
      </c>
    </row>
    <row r="924" spans="1:6" ht="14.25" thickBot="1">
      <c r="A924" s="793" t="s">
        <v>371</v>
      </c>
      <c r="B924" s="794"/>
      <c r="C924" s="794"/>
      <c r="D924" s="795"/>
      <c r="E924" s="769"/>
      <c r="F924" s="769"/>
    </row>
    <row r="925" spans="1:6" ht="14.25" thickBot="1">
      <c r="A925" s="796" t="s">
        <v>372</v>
      </c>
      <c r="B925" s="797"/>
      <c r="C925" s="797"/>
      <c r="D925" s="798"/>
      <c r="E925" s="770">
        <f>SUM(E926:E927)</f>
        <v>1197.6600000000001</v>
      </c>
      <c r="F925" s="770">
        <f>SUM(F926:F927)</f>
        <v>2159.9499999999998</v>
      </c>
    </row>
    <row r="926" spans="1:6" ht="22.5" customHeight="1">
      <c r="A926" s="799" t="s">
        <v>373</v>
      </c>
      <c r="B926" s="800"/>
      <c r="C926" s="800"/>
      <c r="D926" s="801"/>
      <c r="E926" s="720">
        <v>1197.6600000000001</v>
      </c>
      <c r="F926" s="720">
        <v>2159.9499999999998</v>
      </c>
    </row>
    <row r="927" spans="1:6" ht="15.75" customHeight="1" thickBot="1">
      <c r="A927" s="802" t="s">
        <v>374</v>
      </c>
      <c r="B927" s="803"/>
      <c r="C927" s="803"/>
      <c r="D927" s="804"/>
      <c r="E927" s="805"/>
      <c r="F927" s="805"/>
    </row>
    <row r="928" spans="1:6">
      <c r="A928" s="806" t="s">
        <v>375</v>
      </c>
      <c r="B928" s="807"/>
      <c r="C928" s="807"/>
      <c r="D928" s="808"/>
      <c r="E928" s="809">
        <f>SUM(E929:E935)</f>
        <v>329.37</v>
      </c>
      <c r="F928" s="809">
        <f>SUM(F929:F935)</f>
        <v>0</v>
      </c>
    </row>
    <row r="929" spans="1:6">
      <c r="A929" s="810" t="s">
        <v>376</v>
      </c>
      <c r="B929" s="811"/>
      <c r="C929" s="811"/>
      <c r="D929" s="812"/>
      <c r="E929" s="813"/>
      <c r="F929" s="813"/>
    </row>
    <row r="930" spans="1:6">
      <c r="A930" s="810" t="s">
        <v>377</v>
      </c>
      <c r="B930" s="811"/>
      <c r="C930" s="811"/>
      <c r="D930" s="812"/>
      <c r="E930" s="635"/>
      <c r="F930" s="635"/>
    </row>
    <row r="931" spans="1:6">
      <c r="A931" s="814" t="s">
        <v>378</v>
      </c>
      <c r="B931" s="815"/>
      <c r="C931" s="815"/>
      <c r="D931" s="816"/>
      <c r="E931" s="720">
        <v>329.37</v>
      </c>
      <c r="F931" s="720"/>
    </row>
    <row r="932" spans="1:6">
      <c r="A932" s="817" t="s">
        <v>379</v>
      </c>
      <c r="B932" s="818"/>
      <c r="C932" s="818"/>
      <c r="D932" s="819"/>
      <c r="E932" s="635"/>
      <c r="F932" s="635"/>
    </row>
    <row r="933" spans="1:6">
      <c r="A933" s="817" t="s">
        <v>380</v>
      </c>
      <c r="B933" s="818"/>
      <c r="C933" s="818"/>
      <c r="D933" s="819"/>
      <c r="E933" s="805"/>
      <c r="F933" s="805"/>
    </row>
    <row r="934" spans="1:6">
      <c r="A934" s="817" t="s">
        <v>381</v>
      </c>
      <c r="B934" s="818"/>
      <c r="C934" s="818"/>
      <c r="D934" s="819"/>
      <c r="E934" s="805"/>
      <c r="F934" s="805"/>
    </row>
    <row r="935" spans="1:6" ht="14.25" thickBot="1">
      <c r="A935" s="820" t="s">
        <v>135</v>
      </c>
      <c r="B935" s="821"/>
      <c r="C935" s="821"/>
      <c r="D935" s="822"/>
      <c r="E935" s="805"/>
      <c r="F935" s="805"/>
    </row>
    <row r="936" spans="1:6" ht="16.5" thickBot="1">
      <c r="A936" s="723" t="s">
        <v>83</v>
      </c>
      <c r="B936" s="823"/>
      <c r="C936" s="823"/>
      <c r="D936" s="724"/>
      <c r="E936" s="824">
        <f>SUM(E924+E925+E928)</f>
        <v>1527.0300000000002</v>
      </c>
      <c r="F936" s="824">
        <f>SUM(F924+F925+F928)</f>
        <v>2159.9499999999998</v>
      </c>
    </row>
    <row r="937" spans="1:6" ht="15.75">
      <c r="A937" s="825"/>
      <c r="B937" s="825"/>
      <c r="C937" s="825"/>
      <c r="D937" s="825"/>
      <c r="E937" s="826"/>
      <c r="F937" s="826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9" t="s">
        <v>263</v>
      </c>
      <c r="F941" s="343" t="s">
        <v>264</v>
      </c>
    </row>
    <row r="942" spans="1:6" ht="14.25" thickBot="1">
      <c r="A942" s="425" t="s">
        <v>372</v>
      </c>
      <c r="B942" s="729"/>
      <c r="C942" s="729"/>
      <c r="D942" s="730"/>
      <c r="E942" s="770">
        <f>E943+E944</f>
        <v>0</v>
      </c>
      <c r="F942" s="770">
        <f>F943+F944</f>
        <v>0</v>
      </c>
    </row>
    <row r="943" spans="1:6">
      <c r="A943" s="755" t="s">
        <v>383</v>
      </c>
      <c r="B943" s="756"/>
      <c r="C943" s="756"/>
      <c r="D943" s="757"/>
      <c r="E943" s="827"/>
      <c r="F943" s="828"/>
    </row>
    <row r="944" spans="1:6" ht="14.25" thickBot="1">
      <c r="A944" s="829" t="s">
        <v>384</v>
      </c>
      <c r="B944" s="830"/>
      <c r="C944" s="830"/>
      <c r="D944" s="831"/>
      <c r="E944" s="783"/>
      <c r="F944" s="832"/>
    </row>
    <row r="945" spans="1:6" ht="14.25" thickBot="1">
      <c r="A945" s="425" t="s">
        <v>385</v>
      </c>
      <c r="B945" s="729"/>
      <c r="C945" s="729"/>
      <c r="D945" s="730"/>
      <c r="E945" s="770">
        <f>SUM(E946:E951)</f>
        <v>1105.3900000000001</v>
      </c>
      <c r="F945" s="770">
        <f>SUM(F946:F951)</f>
        <v>2024.99</v>
      </c>
    </row>
    <row r="946" spans="1:6">
      <c r="A946" s="758" t="s">
        <v>386</v>
      </c>
      <c r="B946" s="759"/>
      <c r="C946" s="759"/>
      <c r="D946" s="760"/>
      <c r="E946" s="635"/>
      <c r="F946" s="635"/>
    </row>
    <row r="947" spans="1:6">
      <c r="A947" s="737" t="s">
        <v>387</v>
      </c>
      <c r="B947" s="738"/>
      <c r="C947" s="738"/>
      <c r="D947" s="739"/>
      <c r="E947" s="635"/>
      <c r="F947" s="635"/>
    </row>
    <row r="948" spans="1:6">
      <c r="A948" s="737" t="s">
        <v>388</v>
      </c>
      <c r="B948" s="738"/>
      <c r="C948" s="738"/>
      <c r="D948" s="739"/>
      <c r="E948" s="805">
        <v>1105.3900000000001</v>
      </c>
      <c r="F948" s="805">
        <v>2024.99</v>
      </c>
    </row>
    <row r="949" spans="1:6">
      <c r="A949" s="737" t="s">
        <v>389</v>
      </c>
      <c r="B949" s="738"/>
      <c r="C949" s="738"/>
      <c r="D949" s="739"/>
      <c r="E949" s="805"/>
      <c r="F949" s="805"/>
    </row>
    <row r="950" spans="1:6">
      <c r="A950" s="737" t="s">
        <v>390</v>
      </c>
      <c r="B950" s="738"/>
      <c r="C950" s="738"/>
      <c r="D950" s="739"/>
      <c r="E950" s="805"/>
      <c r="F950" s="805"/>
    </row>
    <row r="951" spans="1:6" ht="14.25" thickBot="1">
      <c r="A951" s="833" t="s">
        <v>135</v>
      </c>
      <c r="B951" s="834"/>
      <c r="C951" s="834"/>
      <c r="D951" s="835"/>
      <c r="E951" s="805"/>
      <c r="F951" s="805"/>
    </row>
    <row r="952" spans="1:6" ht="14.25" thickBot="1">
      <c r="A952" s="439"/>
      <c r="B952" s="836"/>
      <c r="C952" s="836"/>
      <c r="D952" s="440"/>
      <c r="E952" s="419">
        <f>SUM(E942+E945)</f>
        <v>1105.3900000000001</v>
      </c>
      <c r="F952" s="419">
        <f>SUM(F942+F945)</f>
        <v>2024.99</v>
      </c>
    </row>
    <row r="968" spans="1:6" ht="15.75">
      <c r="A968" s="837" t="s">
        <v>391</v>
      </c>
      <c r="B968" s="837"/>
      <c r="C968" s="837"/>
      <c r="D968" s="837"/>
      <c r="E968" s="837"/>
      <c r="F968" s="837"/>
    </row>
    <row r="969" spans="1:6" ht="14.25" thickBot="1">
      <c r="A969" s="838"/>
      <c r="B969" s="260"/>
      <c r="C969" s="260"/>
      <c r="D969" s="260"/>
      <c r="E969" s="260"/>
      <c r="F969" s="260"/>
    </row>
    <row r="970" spans="1:6" ht="14.25" thickBot="1">
      <c r="A970" s="839" t="s">
        <v>392</v>
      </c>
      <c r="B970" s="840"/>
      <c r="C970" s="841" t="s">
        <v>393</v>
      </c>
      <c r="D970" s="842"/>
      <c r="E970" s="842"/>
      <c r="F970" s="843"/>
    </row>
    <row r="971" spans="1:6" ht="14.25" thickBot="1">
      <c r="A971" s="844"/>
      <c r="B971" s="845"/>
      <c r="C971" s="846" t="s">
        <v>394</v>
      </c>
      <c r="D971" s="847" t="s">
        <v>395</v>
      </c>
      <c r="E971" s="848" t="s">
        <v>265</v>
      </c>
      <c r="F971" s="847" t="s">
        <v>269</v>
      </c>
    </row>
    <row r="972" spans="1:6">
      <c r="A972" s="849" t="s">
        <v>396</v>
      </c>
      <c r="B972" s="346"/>
      <c r="C972" s="850">
        <f>SUM(C973:C973)</f>
        <v>0</v>
      </c>
      <c r="D972" s="850">
        <f t="shared" ref="D972:F972" si="22">SUM(D973:D973)</f>
        <v>1103.1600000000001</v>
      </c>
      <c r="E972" s="850">
        <f t="shared" si="22"/>
        <v>0</v>
      </c>
      <c r="F972" s="850">
        <f t="shared" si="22"/>
        <v>12765.08</v>
      </c>
    </row>
    <row r="973" spans="1:6">
      <c r="A973" s="851" t="s">
        <v>397</v>
      </c>
      <c r="B973" s="350"/>
      <c r="C973" s="295"/>
      <c r="D973" s="237">
        <v>1103.1600000000001</v>
      </c>
      <c r="E973" s="236"/>
      <c r="F973" s="237">
        <v>12765.08</v>
      </c>
    </row>
    <row r="974" spans="1:6">
      <c r="A974" s="851" t="s">
        <v>398</v>
      </c>
      <c r="B974" s="350"/>
      <c r="C974" s="295"/>
      <c r="D974" s="237"/>
      <c r="E974" s="236"/>
      <c r="F974" s="237"/>
    </row>
    <row r="975" spans="1:6">
      <c r="A975" s="851" t="s">
        <v>398</v>
      </c>
      <c r="B975" s="350"/>
      <c r="C975" s="295"/>
      <c r="D975" s="237"/>
      <c r="E975" s="236"/>
      <c r="F975" s="237"/>
    </row>
    <row r="976" spans="1:6">
      <c r="A976" s="852"/>
      <c r="B976" s="452"/>
      <c r="C976" s="295"/>
      <c r="D976" s="237"/>
      <c r="E976" s="236"/>
      <c r="F976" s="237"/>
    </row>
    <row r="977" spans="1:6" ht="14.25" thickBot="1">
      <c r="A977" s="853" t="s">
        <v>399</v>
      </c>
      <c r="B977" s="368"/>
      <c r="C977" s="854"/>
      <c r="D977" s="243"/>
      <c r="E977" s="242"/>
      <c r="F977" s="243">
        <v>8</v>
      </c>
    </row>
    <row r="978" spans="1:6" ht="14.25" thickBot="1">
      <c r="A978" s="855" t="s">
        <v>136</v>
      </c>
      <c r="B978" s="856"/>
      <c r="C978" s="857">
        <f>C972+C976+C977</f>
        <v>0</v>
      </c>
      <c r="D978" s="857">
        <f t="shared" ref="D978:F978" si="23">D972+D976+D977</f>
        <v>1103.1600000000001</v>
      </c>
      <c r="E978" s="857">
        <f t="shared" si="23"/>
        <v>0</v>
      </c>
      <c r="F978" s="857">
        <f t="shared" si="23"/>
        <v>12773.08</v>
      </c>
    </row>
    <row r="981" spans="1:6" ht="30" customHeight="1">
      <c r="A981" s="212" t="s">
        <v>400</v>
      </c>
      <c r="B981" s="212"/>
      <c r="C981" s="212"/>
      <c r="D981" s="212"/>
      <c r="E981" s="858"/>
      <c r="F981" s="858"/>
    </row>
    <row r="983" spans="1:6" ht="15">
      <c r="A983" s="305" t="s">
        <v>401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402</v>
      </c>
      <c r="D985" s="310" t="s">
        <v>403</v>
      </c>
    </row>
    <row r="986" spans="1:6" ht="14.25" thickBot="1">
      <c r="A986" s="486" t="s">
        <v>404</v>
      </c>
      <c r="B986" s="859"/>
      <c r="C986" s="860">
        <v>79</v>
      </c>
      <c r="D986" s="861">
        <v>80</v>
      </c>
    </row>
    <row r="989" spans="1:6" ht="24" customHeight="1">
      <c r="A989" s="305" t="s">
        <v>405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6" t="s">
        <v>406</v>
      </c>
      <c r="B991" s="847" t="s">
        <v>407</v>
      </c>
      <c r="C991" s="847" t="s">
        <v>151</v>
      </c>
      <c r="D991" s="220" t="s">
        <v>408</v>
      </c>
      <c r="E991" s="219" t="s">
        <v>409</v>
      </c>
    </row>
    <row r="992" spans="1:6">
      <c r="A992" s="862" t="s">
        <v>80</v>
      </c>
      <c r="B992" s="252" t="s">
        <v>410</v>
      </c>
      <c r="C992" s="252"/>
      <c r="D992" s="252" t="s">
        <v>410</v>
      </c>
      <c r="E992" s="252" t="s">
        <v>410</v>
      </c>
    </row>
    <row r="993" spans="1:5">
      <c r="A993" s="863" t="s">
        <v>81</v>
      </c>
      <c r="B993" s="237"/>
      <c r="C993" s="237"/>
      <c r="D993" s="236"/>
      <c r="E993" s="237"/>
    </row>
    <row r="994" spans="1:5">
      <c r="A994" s="863" t="s">
        <v>411</v>
      </c>
      <c r="B994" s="237"/>
      <c r="C994" s="237"/>
      <c r="D994" s="236"/>
      <c r="E994" s="237"/>
    </row>
    <row r="995" spans="1:5">
      <c r="A995" s="863" t="s">
        <v>412</v>
      </c>
      <c r="B995" s="237"/>
      <c r="C995" s="237"/>
      <c r="D995" s="236"/>
      <c r="E995" s="237"/>
    </row>
    <row r="996" spans="1:5">
      <c r="A996" s="863" t="s">
        <v>413</v>
      </c>
      <c r="B996" s="237"/>
      <c r="C996" s="237"/>
      <c r="D996" s="236"/>
      <c r="E996" s="237"/>
    </row>
    <row r="997" spans="1:5">
      <c r="A997" s="863" t="s">
        <v>414</v>
      </c>
      <c r="B997" s="237"/>
      <c r="C997" s="237"/>
      <c r="D997" s="236"/>
      <c r="E997" s="237"/>
    </row>
    <row r="998" spans="1:5">
      <c r="A998" s="863" t="s">
        <v>415</v>
      </c>
      <c r="B998" s="237"/>
      <c r="C998" s="237"/>
      <c r="D998" s="236"/>
      <c r="E998" s="237"/>
    </row>
    <row r="999" spans="1:5" ht="14.25" thickBot="1">
      <c r="A999" s="864" t="s">
        <v>416</v>
      </c>
      <c r="B999" s="627"/>
      <c r="C999" s="627"/>
      <c r="D999" s="865"/>
      <c r="E999" s="627"/>
    </row>
    <row r="1010" spans="1:5" ht="14.25">
      <c r="A1010" s="588" t="s">
        <v>417</v>
      </c>
      <c r="B1010" s="866"/>
      <c r="C1010" s="866"/>
      <c r="D1010" s="866"/>
      <c r="E1010" s="866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7" t="s">
        <v>406</v>
      </c>
      <c r="B1012" s="868" t="s">
        <v>407</v>
      </c>
      <c r="C1012" s="868" t="s">
        <v>151</v>
      </c>
      <c r="D1012" s="869" t="s">
        <v>418</v>
      </c>
      <c r="E1012" s="870" t="s">
        <v>409</v>
      </c>
    </row>
    <row r="1013" spans="1:5">
      <c r="A1013" s="862" t="s">
        <v>80</v>
      </c>
      <c r="B1013" s="252" t="s">
        <v>410</v>
      </c>
      <c r="C1013" s="252"/>
      <c r="D1013" s="252" t="s">
        <v>410</v>
      </c>
      <c r="E1013" s="252" t="s">
        <v>410</v>
      </c>
    </row>
    <row r="1014" spans="1:5">
      <c r="A1014" s="863" t="s">
        <v>81</v>
      </c>
      <c r="B1014" s="237"/>
      <c r="C1014" s="237"/>
      <c r="D1014" s="236"/>
      <c r="E1014" s="237"/>
    </row>
    <row r="1015" spans="1:5">
      <c r="A1015" s="863" t="s">
        <v>411</v>
      </c>
      <c r="B1015" s="237"/>
      <c r="C1015" s="237"/>
      <c r="D1015" s="236"/>
      <c r="E1015" s="237"/>
    </row>
    <row r="1016" spans="1:5">
      <c r="A1016" s="863" t="s">
        <v>412</v>
      </c>
      <c r="B1016" s="237"/>
      <c r="C1016" s="237"/>
      <c r="D1016" s="236"/>
      <c r="E1016" s="237"/>
    </row>
    <row r="1017" spans="1:5">
      <c r="A1017" s="863" t="s">
        <v>413</v>
      </c>
      <c r="B1017" s="237"/>
      <c r="C1017" s="237"/>
      <c r="D1017" s="236"/>
      <c r="E1017" s="237"/>
    </row>
    <row r="1018" spans="1:5">
      <c r="A1018" s="863" t="s">
        <v>414</v>
      </c>
      <c r="B1018" s="237"/>
      <c r="C1018" s="237"/>
      <c r="D1018" s="236"/>
      <c r="E1018" s="237"/>
    </row>
    <row r="1019" spans="1:5">
      <c r="A1019" s="863" t="s">
        <v>415</v>
      </c>
      <c r="B1019" s="237"/>
      <c r="C1019" s="237"/>
      <c r="D1019" s="236"/>
      <c r="E1019" s="237"/>
    </row>
    <row r="1020" spans="1:5" ht="14.25" thickBot="1">
      <c r="A1020" s="864" t="s">
        <v>416</v>
      </c>
      <c r="B1020" s="627"/>
      <c r="C1020" s="627"/>
      <c r="D1020" s="865"/>
      <c r="E1020" s="627"/>
    </row>
    <row r="1028" spans="1:7" ht="15">
      <c r="A1028" s="871"/>
      <c r="B1028" s="871"/>
      <c r="C1028" s="872"/>
      <c r="D1028" s="873"/>
      <c r="E1028" s="871"/>
      <c r="F1028" s="871"/>
    </row>
    <row r="1029" spans="1:7" ht="15">
      <c r="A1029" s="874" t="s">
        <v>419</v>
      </c>
      <c r="B1029" s="874"/>
      <c r="C1029" s="872">
        <v>45009</v>
      </c>
      <c r="D1029" s="873"/>
      <c r="E1029" s="874"/>
      <c r="F1029" s="873" t="s">
        <v>420</v>
      </c>
      <c r="G1029" s="873"/>
    </row>
    <row r="1030" spans="1:7" ht="15">
      <c r="A1030" s="874" t="s">
        <v>421</v>
      </c>
      <c r="B1030" s="341"/>
      <c r="C1030" s="873" t="s">
        <v>422</v>
      </c>
      <c r="D1030" s="875"/>
      <c r="E1030" s="874"/>
      <c r="F1030" s="873" t="s">
        <v>423</v>
      </c>
      <c r="G1030" s="873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Postawowa Nr 386 im. Marszałka Józefa Piłsudskiego, ul. Grenady 16, 01-154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2023-04-19T07:32:43Z</dcterms:created>
  <dcterms:modified xsi:type="dcterms:W3CDTF">2023-04-19T07:32:43Z</dcterms:modified>
</cp:coreProperties>
</file>