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ałacznik 21 za 2022\"/>
    </mc:Choice>
  </mc:AlternateContent>
  <xr:revisionPtr revIDLastSave="0" documentId="8_{299CCABA-329C-42BE-9EC1-33D20E535654}" xr6:coauthVersionLast="36" xr6:coauthVersionMax="36" xr10:uidLastSave="{00000000-0000-0000-0000-000000000000}"/>
  <bookViews>
    <workbookView xWindow="0" yWindow="0" windowWidth="28800" windowHeight="11805" xr2:uid="{3FFC5D51-2557-44D1-9B5C-A6E579B17CC4}"/>
  </bookViews>
  <sheets>
    <sheet name="SP387" sheetId="1" r:id="rId1"/>
  </sheets>
  <definedNames>
    <definedName name="_xlnm.Print_Area" localSheetId="0">'SP387'!$A$1:$J$1031</definedName>
    <definedName name="Z_0DCB8A00_AD64_443E_B2BE_1A9C06B545C3_.wvu.PrintArea" localSheetId="0" hidden="1">'SP387'!$A$1:$J$1031</definedName>
    <definedName name="Z_0E512D48_1569_46AD_A47C_3F29397FBF0E_.wvu.PrintArea" localSheetId="0" hidden="1">'SP387'!$A$455:$D$480</definedName>
    <definedName name="Z_15E92ACE_D82C_4B74_B13F_0ED2FDFBD6EE_.wvu.PrintArea" localSheetId="0" hidden="1">'SP387'!$A$1:$J$1031</definedName>
    <definedName name="Z_1E2FEC8A_0E10_4FCD_BA6C_8F0493F2FDD0_.wvu.PrintArea" localSheetId="0" hidden="1">'SP387'!$A$1:$J$1031</definedName>
    <definedName name="Z_406B892A_21B8_4A79_8BDF_675557DBB731_.wvu.PrintArea" localSheetId="0" hidden="1">'SP387'!$A$1:$J$1031</definedName>
    <definedName name="Z_547463B6_58CF_4E1C_B36E_F56A5686A409_.wvu.PrintArea" localSheetId="0" hidden="1">'SP387'!$A$1:$J$1031</definedName>
    <definedName name="Z_608E3D1E_4C3A_4FD0_9516_5FCF49C2B64C_.wvu.PrintArea" localSheetId="0" hidden="1">'SP387'!$A$1:$J$1031</definedName>
    <definedName name="Z_661BDBD5_52DD_47B7_AB16_72772BEC949D_.wvu.PrintArea" localSheetId="0" hidden="1">'SP387'!$A$1:$J$1031</definedName>
    <definedName name="Z_6682E8AE_1FB9_4A51_9F09_D9219B54BD5F_.wvu.PrintArea" localSheetId="0" hidden="1">'SP387'!$A$455:$D$480</definedName>
    <definedName name="Z_6B7529E0_E2A3_4E09_B318_88895940CD6D_.wvu.PrintArea" localSheetId="0" hidden="1">'SP387'!$A$455:$D$480</definedName>
    <definedName name="Z_6D09FCD2_8833_4FB4_9C2C_8CFE597E8C74_.wvu.PrintArea" localSheetId="0" hidden="1">'SP387'!$A$1:$J$1031</definedName>
    <definedName name="Z_6F76B32B_A19F_41B4_BDA0_107510F30C85_.wvu.PrintArea" localSheetId="0" hidden="1">'SP387'!$A$1:$J$1031</definedName>
    <definedName name="Z_7EC451F3_7C88_4B0C_8356_86131C103F57_.wvu.PrintArea" localSheetId="0" hidden="1">'SP387'!$A$1:$J$1031</definedName>
    <definedName name="Z_8793E08C_1C88_4893_BDE4_7930B47A1179_.wvu.PrintArea" localSheetId="0" hidden="1">'SP387'!$A$1:$J$1031</definedName>
    <definedName name="Z_BD94CA2F_51DC_4E1D_8C2B_00368C494063_.wvu.PrintArea" localSheetId="0" hidden="1">'SP387'!$A$455:$D$480</definedName>
    <definedName name="Z_BDFFEE96_25D5_47F5_859D_D1EDB78592B9_.wvu.PrintArea" localSheetId="0" hidden="1">'SP387'!$A$1:$J$1031</definedName>
    <definedName name="Z_C2C4606F_A352_4BC0_8C37_2B0D75D7D02D_.wvu.PrintArea" localSheetId="0" hidden="1">'SP387'!$A$1:$J$1031</definedName>
    <definedName name="Z_C342B89D_0625_4EC6_A2EF_5B31761DCD8C_.wvu.PrintArea" localSheetId="0" hidden="1">'SP387'!$A$1:$J$1031</definedName>
    <definedName name="Z_C6328CF1_542F_4DB0_9C5D_712E5A57423B_.wvu.PrintArea" localSheetId="0" hidden="1">'SP387'!$A$1:$J$1031</definedName>
    <definedName name="Z_E2E0D9EF_1CF0_4F3F_9548_4F9423A3E1FC_.wvu.PrintArea" localSheetId="0" hidden="1">'SP387'!$A$1:$J$1031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F952" i="1" s="1"/>
  <c r="E945" i="1"/>
  <c r="E952" i="1" s="1"/>
  <c r="F942" i="1"/>
  <c r="E942" i="1"/>
  <c r="F928" i="1"/>
  <c r="E928" i="1"/>
  <c r="F925" i="1"/>
  <c r="F936" i="1" s="1"/>
  <c r="E925" i="1"/>
  <c r="E936" i="1" s="1"/>
  <c r="F888" i="1"/>
  <c r="E888" i="1"/>
  <c r="F884" i="1"/>
  <c r="F882" i="1" s="1"/>
  <c r="F894" i="1" s="1"/>
  <c r="E884" i="1"/>
  <c r="E882" i="1" s="1"/>
  <c r="E894" i="1" s="1"/>
  <c r="F843" i="1"/>
  <c r="E843" i="1"/>
  <c r="F838" i="1"/>
  <c r="F854" i="1" s="1"/>
  <c r="E838" i="1"/>
  <c r="E854" i="1" s="1"/>
  <c r="D805" i="1"/>
  <c r="C805" i="1"/>
  <c r="F774" i="1"/>
  <c r="E774" i="1"/>
  <c r="F771" i="1"/>
  <c r="E771" i="1"/>
  <c r="F768" i="1"/>
  <c r="E768" i="1"/>
  <c r="F760" i="1"/>
  <c r="E760" i="1"/>
  <c r="F759" i="1"/>
  <c r="E759" i="1"/>
  <c r="F746" i="1"/>
  <c r="F789" i="1" s="1"/>
  <c r="E746" i="1"/>
  <c r="E789" i="1" s="1"/>
  <c r="C692" i="1"/>
  <c r="B692" i="1"/>
  <c r="C686" i="1"/>
  <c r="B686" i="1"/>
  <c r="C685" i="1"/>
  <c r="B685" i="1"/>
  <c r="C682" i="1"/>
  <c r="B682" i="1"/>
  <c r="C677" i="1"/>
  <c r="B677" i="1"/>
  <c r="D582" i="1"/>
  <c r="D581" i="1" s="1"/>
  <c r="D590" i="1" s="1"/>
  <c r="C582" i="1"/>
  <c r="C581" i="1"/>
  <c r="C590" i="1" s="1"/>
  <c r="H558" i="1"/>
  <c r="G558" i="1"/>
  <c r="F558" i="1"/>
  <c r="E558" i="1"/>
  <c r="D558" i="1"/>
  <c r="C558" i="1"/>
  <c r="B558" i="1"/>
  <c r="I557" i="1"/>
  <c r="H557" i="1"/>
  <c r="G557" i="1"/>
  <c r="F557" i="1"/>
  <c r="E557" i="1"/>
  <c r="D557" i="1"/>
  <c r="C557" i="1"/>
  <c r="B557" i="1"/>
  <c r="I556" i="1"/>
  <c r="I555" i="1"/>
  <c r="I554" i="1"/>
  <c r="I558" i="1" s="1"/>
  <c r="I553" i="1"/>
  <c r="I559" i="1" s="1"/>
  <c r="H553" i="1"/>
  <c r="H559" i="1" s="1"/>
  <c r="G553" i="1"/>
  <c r="G559" i="1" s="1"/>
  <c r="I548" i="1"/>
  <c r="H548" i="1"/>
  <c r="G548" i="1"/>
  <c r="F548" i="1"/>
  <c r="E548" i="1"/>
  <c r="D548" i="1"/>
  <c r="C548" i="1"/>
  <c r="B548" i="1"/>
  <c r="I544" i="1"/>
  <c r="H544" i="1"/>
  <c r="G544" i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D469" i="1"/>
  <c r="C469" i="1"/>
  <c r="D458" i="1"/>
  <c r="D480" i="1" s="1"/>
  <c r="C458" i="1"/>
  <c r="C480" i="1" s="1"/>
  <c r="D447" i="1"/>
  <c r="C447" i="1"/>
  <c r="D426" i="1"/>
  <c r="C426" i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G283" i="1" s="1"/>
  <c r="F262" i="1"/>
  <c r="F283" i="1" s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E109" i="1"/>
  <c r="D109" i="1"/>
  <c r="C109" i="1"/>
  <c r="B109" i="1"/>
  <c r="D108" i="1"/>
  <c r="C108" i="1"/>
  <c r="B108" i="1"/>
  <c r="E107" i="1"/>
  <c r="E106" i="1"/>
  <c r="E105" i="1"/>
  <c r="E108" i="1" s="1"/>
  <c r="E102" i="1"/>
  <c r="E101" i="1"/>
  <c r="E100" i="1"/>
  <c r="E99" i="1" s="1"/>
  <c r="D99" i="1"/>
  <c r="C99" i="1"/>
  <c r="B99" i="1"/>
  <c r="E98" i="1"/>
  <c r="E97" i="1"/>
  <c r="E96" i="1"/>
  <c r="D96" i="1"/>
  <c r="D103" i="1" s="1"/>
  <c r="D110" i="1" s="1"/>
  <c r="C96" i="1"/>
  <c r="C103" i="1" s="1"/>
  <c r="C110" i="1" s="1"/>
  <c r="B96" i="1"/>
  <c r="B103" i="1" s="1"/>
  <c r="B110" i="1" s="1"/>
  <c r="E95" i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I28" i="1"/>
  <c r="I27" i="1"/>
  <c r="I26" i="1"/>
  <c r="H26" i="1"/>
  <c r="G26" i="1"/>
  <c r="F26" i="1"/>
  <c r="E26" i="1"/>
  <c r="D26" i="1"/>
  <c r="C26" i="1"/>
  <c r="B26" i="1"/>
  <c r="I25" i="1"/>
  <c r="I24" i="1"/>
  <c r="I23" i="1"/>
  <c r="I22" i="1" s="1"/>
  <c r="I29" i="1" s="1"/>
  <c r="H22" i="1"/>
  <c r="H29" i="1" s="1"/>
  <c r="G22" i="1"/>
  <c r="G29" i="1" s="1"/>
  <c r="F22" i="1"/>
  <c r="F29" i="1" s="1"/>
  <c r="E22" i="1"/>
  <c r="E29" i="1" s="1"/>
  <c r="D22" i="1"/>
  <c r="D29" i="1" s="1"/>
  <c r="C22" i="1"/>
  <c r="C29" i="1" s="1"/>
  <c r="B22" i="1"/>
  <c r="B29" i="1" s="1"/>
  <c r="I21" i="1"/>
  <c r="E19" i="1"/>
  <c r="D19" i="1"/>
  <c r="C19" i="1"/>
  <c r="I18" i="1"/>
  <c r="I17" i="1"/>
  <c r="I16" i="1"/>
  <c r="H16" i="1"/>
  <c r="G16" i="1"/>
  <c r="F16" i="1"/>
  <c r="E16" i="1"/>
  <c r="D16" i="1"/>
  <c r="C16" i="1"/>
  <c r="B16" i="1"/>
  <c r="I15" i="1"/>
  <c r="I14" i="1"/>
  <c r="I13" i="1"/>
  <c r="I12" i="1" s="1"/>
  <c r="H12" i="1"/>
  <c r="H19" i="1" s="1"/>
  <c r="H37" i="1" s="1"/>
  <c r="G12" i="1"/>
  <c r="G19" i="1" s="1"/>
  <c r="G37" i="1" s="1"/>
  <c r="F12" i="1"/>
  <c r="F19" i="1" s="1"/>
  <c r="F37" i="1" s="1"/>
  <c r="E12" i="1"/>
  <c r="D12" i="1"/>
  <c r="C12" i="1"/>
  <c r="B12" i="1"/>
  <c r="B19" i="1" s="1"/>
  <c r="I11" i="1"/>
  <c r="I36" i="1" s="1"/>
  <c r="E103" i="1" l="1"/>
  <c r="E110" i="1" s="1"/>
  <c r="C37" i="1"/>
  <c r="E37" i="1"/>
  <c r="D37" i="1"/>
  <c r="I19" i="1"/>
  <c r="I37" i="1" s="1"/>
</calcChain>
</file>

<file path=xl/sharedStrings.xml><?xml version="1.0" encoding="utf-8"?>
<sst xmlns="http://schemas.openxmlformats.org/spreadsheetml/2006/main" count="638" uniqueCount="422">
  <si>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</si>
  <si>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</si>
  <si>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</si>
  <si>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</si>
  <si>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</si>
  <si>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</si>
  <si>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</si>
  <si>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</si>
  <si>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</si>
  <si>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</si>
  <si>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</si>
  <si>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</si>
  <si>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</si>
  <si>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</si>
  <si>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</si>
  <si>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</si>
  <si>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</si>
  <si>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</si>
  <si>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</si>
  <si>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</si>
  <si>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</si>
  <si>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</si>
  <si>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</si>
  <si>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</si>
  <si>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</si>
  <si>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</si>
  <si>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</si>
  <si>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</si>
  <si>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</si>
  <si>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</si>
  <si>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</si>
  <si>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</si>
  <si>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</si>
  <si>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</si>
  <si>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</si>
  <si>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</si>
  <si>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</si>
  <si>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</si>
  <si>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</si>
  <si>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</si>
  <si>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</si>
  <si>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</si>
  <si>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</si>
  <si>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</si>
  <si>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</si>
  <si>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</si>
  <si>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</si>
  <si>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</si>
  <si>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</si>
  <si>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</si>
  <si>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</si>
  <si>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</si>
  <si>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</si>
  <si>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</si>
  <si>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</si>
  <si>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</si>
  <si>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</si>
  <si>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</si>
  <si>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</si>
  <si>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</si>
  <si>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</si>
  <si>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</si>
  <si>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</si>
  <si>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</si>
  <si>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</si>
  <si>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</si>
  <si>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</si>
  <si>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</si>
  <si>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</si>
  <si>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</si>
  <si>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</si>
  <si>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</si>
  <si>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</si>
  <si>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</si>
  <si>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</si>
  <si>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</si>
  <si>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</si>
  <si>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</si>
  <si>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</si>
  <si>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</si>
  <si>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</si>
  <si>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</si>
  <si>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</si>
  <si>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</si>
  <si>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</si>
  <si>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</si>
  <si>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</si>
  <si>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</si>
  <si>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</si>
  <si>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</si>
  <si>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</si>
  <si>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</si>
  <si>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</si>
  <si>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</si>
  <si>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</si>
  <si>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</si>
  <si>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</si>
  <si>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</si>
  <si>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</si>
  <si>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</si>
  <si>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</si>
  <si>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</si>
  <si>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</si>
  <si>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</si>
  <si>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</si>
  <si>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</si>
  <si>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</si>
  <si>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</si>
  <si>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</si>
  <si>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</si>
  <si>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</si>
  <si>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</si>
  <si>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</si>
  <si>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</si>
  <si>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</si>
  <si>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</si>
  <si>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</si>
  <si>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</si>
  <si>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</si>
  <si>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</si>
  <si>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</si>
  <si>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</si>
  <si>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</si>
  <si>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</si>
  <si>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</si>
  <si>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</si>
  <si>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</si>
  <si>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</si>
  <si>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</si>
  <si>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</si>
  <si>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</si>
  <si>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</si>
  <si>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</si>
  <si>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</si>
  <si>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</si>
  <si>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</si>
  <si>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</si>
  <si>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</si>
  <si>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</si>
  <si>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</si>
  <si>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</si>
  <si>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</si>
  <si>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</si>
  <si>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</si>
  <si>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</si>
  <si>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</si>
  <si>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</si>
  <si>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</si>
  <si>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</si>
  <si>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</si>
  <si>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</si>
  <si>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</si>
  <si>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</si>
  <si>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</si>
  <si>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</si>
  <si>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</si>
  <si>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</si>
  <si>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</si>
  <si>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</si>
  <si>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</si>
  <si>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</si>
  <si>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</si>
  <si>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</si>
  <si>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</si>
  <si>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</si>
  <si>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</si>
  <si>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</si>
  <si>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</si>
  <si>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</si>
  <si>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</si>
  <si>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</si>
  <si>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</si>
  <si>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</si>
  <si>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</si>
  <si>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</si>
  <si>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</si>
  <si>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</si>
  <si>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</si>
  <si>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</si>
  <si>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</si>
  <si>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</si>
  <si>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</si>
  <si>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</si>
  <si>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</si>
  <si>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</si>
  <si>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</si>
  <si>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</si>
  <si>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</si>
  <si>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</si>
  <si>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</si>
  <si>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</si>
  <si>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</si>
  <si>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</si>
  <si>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</si>
  <si>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</si>
  <si>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</si>
  <si>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</si>
  <si>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</si>
  <si>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</si>
  <si>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</si>
  <si>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</si>
  <si>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</si>
  <si>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</si>
  <si>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</si>
  <si>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</si>
  <si>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</si>
  <si>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</si>
  <si>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</si>
  <si>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</si>
  <si>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</si>
  <si>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</si>
  <si>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</si>
  <si>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</si>
  <si>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</si>
  <si>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</si>
  <si>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</si>
  <si>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</si>
  <si>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</si>
  <si>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</si>
  <si>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</si>
  <si>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</si>
  <si>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</si>
  <si>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</si>
  <si>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</si>
  <si>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</si>
  <si>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</si>
  <si>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</si>
  <si>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</si>
  <si>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</si>
  <si>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</si>
  <si>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</si>
  <si>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</si>
  <si>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</si>
  <si>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</si>
  <si>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</si>
  <si>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</si>
  <si>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</si>
  <si>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</si>
  <si>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</si>
  <si>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</si>
  <si>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</si>
  <si>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</si>
  <si>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</si>
  <si>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</si>
  <si>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</si>
  <si>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</si>
  <si>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</si>
  <si>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</si>
  <si>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</si>
  <si>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</si>
  <si>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</si>
  <si>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</si>
  <si>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</si>
  <si>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</si>
  <si>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</si>
  <si>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</si>
  <si>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</si>
  <si>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</si>
  <si>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</si>
  <si>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</si>
  <si>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</si>
  <si>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</si>
  <si>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</si>
  <si>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</si>
  <si>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</si>
  <si>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</si>
  <si>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</si>
  <si>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</si>
  <si>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</si>
  <si>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</si>
  <si>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</si>
  <si>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</si>
  <si>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</si>
  <si>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</si>
  <si>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</si>
  <si>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</si>
  <si>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</si>
  <si>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</si>
  <si>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</si>
  <si>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</si>
  <si>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</si>
  <si>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</si>
  <si>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</si>
  <si>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</si>
  <si>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</si>
  <si>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</si>
  <si>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</si>
  <si>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</si>
  <si>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</si>
  <si>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</si>
  <si>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</si>
  <si>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</si>
  <si>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</si>
  <si>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</si>
  <si>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</si>
  <si>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</si>
  <si>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</si>
  <si>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</si>
  <si>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</si>
  <si>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</si>
  <si>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</si>
  <si>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</si>
  <si>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</si>
  <si>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</si>
  <si>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</si>
  <si>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</si>
  <si>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</si>
  <si>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</si>
  <si>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</si>
  <si>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</si>
  <si>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</si>
  <si>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</si>
  <si>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</si>
  <si>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</si>
  <si>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</si>
  <si>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</si>
  <si>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</si>
  <si>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</si>
  <si>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</si>
  <si>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</si>
  <si>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</si>
  <si>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</si>
  <si>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</si>
  <si>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</si>
  <si>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</si>
  <si>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</si>
  <si>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</si>
  <si>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</si>
  <si>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</si>
  <si>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</si>
  <si>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</si>
  <si>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</si>
  <si>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</si>
  <si>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</si>
  <si>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</si>
  <si>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</si>
  <si>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</si>
  <si>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</si>
  <si>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</si>
  <si>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</si>
  <si>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</si>
  <si>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</si>
  <si>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</si>
  <si>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</si>
  <si>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</si>
  <si>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</si>
  <si>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</si>
  <si>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</si>
  <si>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</si>
  <si>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</si>
  <si>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</si>
  <si>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</si>
  <si>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</si>
  <si>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</si>
  <si>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</si>
  <si>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</si>
  <si>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</si>
  <si>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</si>
  <si>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</si>
  <si>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</si>
  <si>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</si>
  <si>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</si>
  <si>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</si>
  <si>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</si>
  <si>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</si>
  <si>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</si>
  <si>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</si>
  <si>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</si>
  <si>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</si>
  <si>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</si>
  <si>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</si>
  <si>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</si>
  <si>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</si>
  <si>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</si>
  <si>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</si>
  <si>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</si>
  <si>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</si>
  <si>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</si>
  <si>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</si>
  <si>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</si>
  <si>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</si>
  <si>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</si>
  <si>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</si>
  <si>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</si>
  <si>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</si>
  <si>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</si>
  <si>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</si>
  <si>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</si>
  <si>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</si>
  <si>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</si>
  <si>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</si>
  <si>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</si>
  <si>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</si>
  <si>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</si>
  <si>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 xml:space="preserve">Należności </t>
  </si>
  <si>
    <t>Zobowiązania</t>
  </si>
  <si>
    <t>Spółki, w których Miasto posiada 100% udziałów, akcji w tym:</t>
  </si>
  <si>
    <t>MPWiK</t>
  </si>
  <si>
    <t>……..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</si>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</sst>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73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1" xfId="0" applyNumberFormat="1" applyFont="1" applyFill="1" applyBorder="1" applyAlignment="1" applyProtection="1">
      <alignment horizontal="right"/>
      <protection locked="0"/>
    </xf>
    <xf numFmtId="4" fontId="11" fillId="0" borderId="22" xfId="0" applyNumberFormat="1" applyFont="1" applyFill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4" fontId="11" fillId="0" borderId="22" xfId="0" applyNumberFormat="1" applyFont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1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 applyProtection="1">
      <alignment horizontal="right"/>
      <protection locked="0"/>
    </xf>
    <xf numFmtId="2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80" xfId="0" applyNumberFormat="1" applyFont="1" applyFill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8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Fill="1" applyBorder="1" applyAlignment="1">
      <alignment horizontal="right" vertical="center" wrapText="1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9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36" fillId="0" borderId="49" xfId="0" applyNumberFormat="1" applyFont="1" applyFill="1" applyBorder="1" applyAlignment="1" applyProtection="1">
      <alignment vertical="center"/>
      <protection locked="0"/>
    </xf>
    <xf numFmtId="4" fontId="36" fillId="0" borderId="50" xfId="0" applyNumberFormat="1" applyFont="1" applyFill="1" applyBorder="1" applyAlignment="1" applyProtection="1">
      <alignment vertical="center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6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Fill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 applyProtection="1">
      <alignment vertical="center"/>
      <protection locked="0"/>
    </xf>
    <xf numFmtId="4" fontId="31" fillId="0" borderId="63" xfId="0" applyNumberFormat="1" applyFont="1" applyFill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Fill="1" applyBorder="1" applyAlignment="1" applyProtection="1">
      <alignment vertical="center"/>
      <protection locked="0"/>
    </xf>
    <xf numFmtId="4" fontId="31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Fill="1" applyBorder="1" applyAlignment="1" applyProtection="1">
      <alignment vertical="center"/>
      <protection locked="0"/>
    </xf>
    <xf numFmtId="4" fontId="31" fillId="0" borderId="2" xfId="0" applyNumberFormat="1" applyFont="1" applyFill="1" applyBorder="1" applyAlignment="1" applyProtection="1">
      <alignment vertical="center"/>
      <protection locked="0"/>
    </xf>
    <xf numFmtId="4" fontId="56" fillId="0" borderId="45" xfId="0" applyNumberFormat="1" applyFont="1" applyFill="1" applyBorder="1" applyAlignment="1" applyProtection="1">
      <alignment vertical="center"/>
      <protection locked="0"/>
    </xf>
    <xf numFmtId="4" fontId="56" fillId="0" borderId="5" xfId="0" applyNumberFormat="1" applyFont="1" applyFill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Fill="1" applyBorder="1" applyAlignment="1" applyProtection="1">
      <alignment vertical="center"/>
      <protection locked="0"/>
    </xf>
    <xf numFmtId="4" fontId="56" fillId="0" borderId="46" xfId="0" applyNumberFormat="1" applyFont="1" applyFill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59" xfId="0" applyNumberFormat="1" applyFont="1" applyFill="1" applyBorder="1" applyAlignment="1" applyProtection="1">
      <alignment vertical="center"/>
      <protection locked="0"/>
    </xf>
    <xf numFmtId="4" fontId="36" fillId="0" borderId="63" xfId="0" applyNumberFormat="1" applyFont="1" applyFill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Fill="1" applyBorder="1" applyAlignment="1" applyProtection="1">
      <alignment vertical="center"/>
      <protection locked="0"/>
    </xf>
    <xf numFmtId="4" fontId="36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>
      <alignment vertical="center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6" fillId="0" borderId="53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36" fillId="0" borderId="83" xfId="0" applyNumberFormat="1" applyFont="1" applyFill="1" applyBorder="1" applyAlignment="1" applyProtection="1">
      <alignment vertical="center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Fill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7" xfId="0" applyNumberFormat="1" applyFont="1" applyFill="1" applyBorder="1" applyAlignment="1" applyProtection="1">
      <alignment vertical="center"/>
      <protection locked="0"/>
    </xf>
    <xf numFmtId="4" fontId="36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Fill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F9130F09-5CCA-4F74-8601-913F22AA896C}"/>
    <cellStyle name="Normalny" xfId="0" builtinId="0"/>
    <cellStyle name="Normalny 2" xfId="4" xr:uid="{5C1BCD26-261B-4943-ACCE-B386CD7AF988}"/>
    <cellStyle name="Normalny 3" xfId="5" xr:uid="{04B96A81-9CC3-427C-88A9-6FF9C0C4DBEF}"/>
    <cellStyle name="Normalny_dzielnice termin spr." xfId="2" xr:uid="{40343F82-D822-4373-8D0A-2BB4CAC214DD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F71C2-C253-4AA2-8832-5E5D20E14454}">
  <sheetPr codeName="Arkusz2">
    <tabColor rgb="FF92D050"/>
  </sheetPr>
  <dimension ref="A2:J1030"/>
  <sheetViews>
    <sheetView tabSelected="1" view="pageLayout" topLeftCell="A1006" zoomScaleNormal="100" workbookViewId="0">
      <selection activeCell="D11" sqref="D11:I11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7422710.4199999999</v>
      </c>
      <c r="E11" s="40">
        <v>691733.74</v>
      </c>
      <c r="F11" s="40"/>
      <c r="G11" s="40">
        <v>481024.8</v>
      </c>
      <c r="H11" s="40"/>
      <c r="I11" s="41">
        <f>SUM(B11:H11)</f>
        <v>8595468.9600000009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3">
        <f t="shared" si="0"/>
        <v>0</v>
      </c>
      <c r="E12" s="43">
        <f t="shared" si="0"/>
        <v>35166.47</v>
      </c>
      <c r="F12" s="43">
        <f t="shared" si="0"/>
        <v>0</v>
      </c>
      <c r="G12" s="43">
        <f t="shared" si="0"/>
        <v>118823.4</v>
      </c>
      <c r="H12" s="43">
        <f t="shared" si="0"/>
        <v>0</v>
      </c>
      <c r="I12" s="44">
        <f t="shared" si="0"/>
        <v>153989.87</v>
      </c>
    </row>
    <row r="13" spans="1:10">
      <c r="A13" s="45" t="s">
        <v>16</v>
      </c>
      <c r="B13" s="46"/>
      <c r="C13" s="46"/>
      <c r="D13" s="46"/>
      <c r="E13" s="47">
        <v>22897.98</v>
      </c>
      <c r="F13" s="47"/>
      <c r="G13" s="47">
        <v>118823.4</v>
      </c>
      <c r="H13" s="47"/>
      <c r="I13" s="48">
        <f>SUM(B13:H13)</f>
        <v>141721.38</v>
      </c>
    </row>
    <row r="14" spans="1:10">
      <c r="A14" s="45" t="s">
        <v>17</v>
      </c>
      <c r="B14" s="47"/>
      <c r="C14" s="47"/>
      <c r="D14" s="47"/>
      <c r="E14" s="47">
        <v>12268.49</v>
      </c>
      <c r="F14" s="46"/>
      <c r="G14" s="47"/>
      <c r="H14" s="46"/>
      <c r="I14" s="48">
        <f>SUM(B14:H14)</f>
        <v>12268.49</v>
      </c>
    </row>
    <row r="15" spans="1:10">
      <c r="A15" s="45" t="s">
        <v>18</v>
      </c>
      <c r="B15" s="47"/>
      <c r="C15" s="46"/>
      <c r="D15" s="47"/>
      <c r="E15" s="47"/>
      <c r="F15" s="47"/>
      <c r="G15" s="47"/>
      <c r="H15" s="47"/>
      <c r="I15" s="48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3">
        <f t="shared" si="1"/>
        <v>0</v>
      </c>
      <c r="E16" s="43">
        <f t="shared" si="1"/>
        <v>0</v>
      </c>
      <c r="F16" s="43">
        <f t="shared" si="1"/>
        <v>0</v>
      </c>
      <c r="G16" s="43">
        <f t="shared" si="1"/>
        <v>0</v>
      </c>
      <c r="H16" s="43">
        <f t="shared" si="1"/>
        <v>0</v>
      </c>
      <c r="I16" s="44">
        <f t="shared" si="1"/>
        <v>0</v>
      </c>
    </row>
    <row r="17" spans="1:9">
      <c r="A17" s="45" t="s">
        <v>20</v>
      </c>
      <c r="B17" s="46"/>
      <c r="C17" s="46"/>
      <c r="D17" s="46"/>
      <c r="E17" s="47"/>
      <c r="F17" s="47"/>
      <c r="G17" s="47"/>
      <c r="H17" s="46"/>
      <c r="I17" s="48">
        <f>SUM(B17:H17)</f>
        <v>0</v>
      </c>
    </row>
    <row r="18" spans="1:9">
      <c r="A18" s="45" t="s">
        <v>17</v>
      </c>
      <c r="B18" s="47"/>
      <c r="C18" s="46"/>
      <c r="D18" s="47"/>
      <c r="E18" s="47"/>
      <c r="F18" s="46"/>
      <c r="G18" s="47"/>
      <c r="H18" s="47"/>
      <c r="I18" s="48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3">
        <f t="shared" si="2"/>
        <v>7422710.4199999999</v>
      </c>
      <c r="E19" s="43">
        <f t="shared" si="2"/>
        <v>726900.21</v>
      </c>
      <c r="F19" s="43">
        <f t="shared" si="2"/>
        <v>0</v>
      </c>
      <c r="G19" s="43">
        <f t="shared" si="2"/>
        <v>599848.19999999995</v>
      </c>
      <c r="H19" s="43">
        <f t="shared" si="2"/>
        <v>0</v>
      </c>
      <c r="I19" s="44">
        <f t="shared" si="2"/>
        <v>8749458.8300000001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5771409.3799999999</v>
      </c>
      <c r="E21" s="40">
        <v>691733.74</v>
      </c>
      <c r="F21" s="40"/>
      <c r="G21" s="40">
        <v>430551.95</v>
      </c>
      <c r="H21" s="40"/>
      <c r="I21" s="41">
        <f>SUM(B21:H21)</f>
        <v>6893695.0700000003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9">
        <f t="shared" si="3"/>
        <v>190452.62</v>
      </c>
      <c r="E22" s="49">
        <f t="shared" si="3"/>
        <v>35166.47</v>
      </c>
      <c r="F22" s="49">
        <f t="shared" si="3"/>
        <v>0</v>
      </c>
      <c r="G22" s="49">
        <f t="shared" si="3"/>
        <v>140511.65</v>
      </c>
      <c r="H22" s="49">
        <f t="shared" si="3"/>
        <v>0</v>
      </c>
      <c r="I22" s="41">
        <f t="shared" si="3"/>
        <v>366130.74</v>
      </c>
    </row>
    <row r="23" spans="1:9">
      <c r="A23" s="45" t="s">
        <v>23</v>
      </c>
      <c r="B23" s="47"/>
      <c r="C23" s="47"/>
      <c r="D23" s="50">
        <v>190452.62</v>
      </c>
      <c r="E23" s="50"/>
      <c r="F23" s="50"/>
      <c r="G23" s="50">
        <v>21688.25</v>
      </c>
      <c r="H23" s="51"/>
      <c r="I23" s="52">
        <f t="shared" ref="I23:I28" si="4">SUM(B23:H23)</f>
        <v>212140.87</v>
      </c>
    </row>
    <row r="24" spans="1:9">
      <c r="A24" s="45" t="s">
        <v>17</v>
      </c>
      <c r="B24" s="46"/>
      <c r="C24" s="46"/>
      <c r="D24" s="50"/>
      <c r="E24" s="50">
        <v>35166.47</v>
      </c>
      <c r="F24" s="50"/>
      <c r="G24" s="50">
        <v>118823.4</v>
      </c>
      <c r="H24" s="51"/>
      <c r="I24" s="52">
        <f t="shared" si="4"/>
        <v>153989.87</v>
      </c>
    </row>
    <row r="25" spans="1:9">
      <c r="A25" s="45" t="s">
        <v>18</v>
      </c>
      <c r="B25" s="46"/>
      <c r="C25" s="46"/>
      <c r="D25" s="51"/>
      <c r="E25" s="51"/>
      <c r="F25" s="51"/>
      <c r="G25" s="51"/>
      <c r="H25" s="51"/>
      <c r="I25" s="52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9">
        <f t="shared" si="5"/>
        <v>0</v>
      </c>
      <c r="E26" s="49">
        <f t="shared" si="5"/>
        <v>0</v>
      </c>
      <c r="F26" s="49">
        <f t="shared" si="5"/>
        <v>0</v>
      </c>
      <c r="G26" s="49">
        <f t="shared" si="5"/>
        <v>0</v>
      </c>
      <c r="H26" s="49">
        <f t="shared" si="5"/>
        <v>0</v>
      </c>
      <c r="I26" s="41">
        <f t="shared" si="5"/>
        <v>0</v>
      </c>
    </row>
    <row r="27" spans="1:9">
      <c r="A27" s="45" t="s">
        <v>20</v>
      </c>
      <c r="B27" s="46"/>
      <c r="C27" s="46"/>
      <c r="D27" s="51"/>
      <c r="E27" s="50"/>
      <c r="F27" s="50"/>
      <c r="G27" s="50"/>
      <c r="H27" s="51"/>
      <c r="I27" s="52">
        <f t="shared" si="4"/>
        <v>0</v>
      </c>
    </row>
    <row r="28" spans="1:9">
      <c r="A28" s="45" t="s">
        <v>17</v>
      </c>
      <c r="B28" s="46"/>
      <c r="C28" s="46"/>
      <c r="D28" s="50"/>
      <c r="E28" s="50"/>
      <c r="F28" s="51"/>
      <c r="G28" s="50"/>
      <c r="H28" s="50"/>
      <c r="I28" s="52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9">
        <f t="shared" si="6"/>
        <v>5961862</v>
      </c>
      <c r="E29" s="49">
        <f t="shared" si="6"/>
        <v>726900.21</v>
      </c>
      <c r="F29" s="49">
        <f t="shared" si="6"/>
        <v>0</v>
      </c>
      <c r="G29" s="49">
        <f t="shared" si="6"/>
        <v>571063.6</v>
      </c>
      <c r="H29" s="49">
        <f t="shared" si="6"/>
        <v>0</v>
      </c>
      <c r="I29" s="41">
        <f t="shared" si="6"/>
        <v>7259825.8100000005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4">
        <f>SUM(B31:H31)</f>
        <v>0</v>
      </c>
    </row>
    <row r="32" spans="1:9">
      <c r="A32" s="45" t="s">
        <v>25</v>
      </c>
      <c r="B32" s="47"/>
      <c r="C32" s="47"/>
      <c r="D32" s="47"/>
      <c r="E32" s="47"/>
      <c r="F32" s="47"/>
      <c r="G32" s="47"/>
      <c r="H32" s="46"/>
      <c r="I32" s="48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48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1651301.04</v>
      </c>
      <c r="E36" s="58">
        <f>E11-E21-E31</f>
        <v>0</v>
      </c>
      <c r="F36" s="58">
        <f t="shared" si="8"/>
        <v>0</v>
      </c>
      <c r="G36" s="58">
        <f t="shared" si="8"/>
        <v>50472.849999999977</v>
      </c>
      <c r="H36" s="58">
        <f t="shared" si="8"/>
        <v>0</v>
      </c>
      <c r="I36" s="59">
        <f t="shared" si="8"/>
        <v>1701773.8900000006</v>
      </c>
    </row>
    <row r="37" spans="1:9" ht="14.25" thickBot="1">
      <c r="A37" s="60" t="s">
        <v>21</v>
      </c>
      <c r="B37" s="61"/>
      <c r="C37" s="62">
        <f t="shared" ref="C37:I37" si="9">C19-C29-C34</f>
        <v>0</v>
      </c>
      <c r="D37" s="62">
        <f t="shared" si="9"/>
        <v>1460848.42</v>
      </c>
      <c r="E37" s="62">
        <f t="shared" si="9"/>
        <v>0</v>
      </c>
      <c r="F37" s="62">
        <f t="shared" si="9"/>
        <v>0</v>
      </c>
      <c r="G37" s="62">
        <f t="shared" si="9"/>
        <v>28784.599999999977</v>
      </c>
      <c r="H37" s="62">
        <f t="shared" si="9"/>
        <v>0</v>
      </c>
      <c r="I37" s="63">
        <f t="shared" si="9"/>
        <v>1489633.0199999996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16693.3</v>
      </c>
    </row>
    <row r="53" spans="1:3" ht="15">
      <c r="A53" s="83" t="s">
        <v>15</v>
      </c>
      <c r="B53" s="84"/>
      <c r="C53" s="85">
        <f>SUM(C54:C55)</f>
        <v>10351.379999999999</v>
      </c>
    </row>
    <row r="54" spans="1:3" ht="15">
      <c r="A54" s="86" t="s">
        <v>16</v>
      </c>
      <c r="B54" s="87"/>
      <c r="C54" s="88">
        <v>10351.379999999999</v>
      </c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/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27044.68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16693.3</v>
      </c>
    </row>
    <row r="62" spans="1:3" ht="15">
      <c r="A62" s="83" t="s">
        <v>15</v>
      </c>
      <c r="B62" s="84"/>
      <c r="C62" s="85">
        <f>SUM(C63:C64)</f>
        <v>10351.379999999999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>
        <v>10351.379999999999</v>
      </c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27044.68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 t="shared" ref="C109:E109" si="10">C95-C105</f>
        <v>0</v>
      </c>
      <c r="D109" s="133">
        <f t="shared" si="10"/>
        <v>0</v>
      </c>
      <c r="E109" s="133">
        <f t="shared" si="10"/>
        <v>0</v>
      </c>
    </row>
    <row r="110" spans="1:5" ht="14.25" thickBot="1">
      <c r="A110" s="134" t="s">
        <v>21</v>
      </c>
      <c r="B110" s="135">
        <f>B103-B108</f>
        <v>0</v>
      </c>
      <c r="C110" s="135">
        <f t="shared" ref="C110:E110" si="11">C103-C108</f>
        <v>0</v>
      </c>
      <c r="D110" s="135">
        <f t="shared" si="11"/>
        <v>0</v>
      </c>
      <c r="E110" s="135">
        <f t="shared" si="11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2">B138+B139-B140</f>
        <v>0</v>
      </c>
      <c r="C141" s="182">
        <f t="shared" si="12"/>
        <v>0</v>
      </c>
      <c r="D141" s="182">
        <f t="shared" si="12"/>
        <v>0</v>
      </c>
      <c r="E141" s="183">
        <f t="shared" si="12"/>
        <v>0</v>
      </c>
      <c r="F141" s="184">
        <f t="shared" si="12"/>
        <v>0</v>
      </c>
      <c r="G141" s="185">
        <f t="shared" si="12"/>
        <v>0</v>
      </c>
      <c r="H141" s="186">
        <f t="shared" si="12"/>
        <v>0</v>
      </c>
      <c r="I141" s="187">
        <f t="shared" si="12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/>
      <c r="F238" s="237"/>
      <c r="G238" s="237"/>
      <c r="H238" s="237"/>
      <c r="I238" s="294">
        <f>E238+F238-G238-H238</f>
        <v>0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0</v>
      </c>
      <c r="F241" s="302">
        <f>F236+F238+F240</f>
        <v>0</v>
      </c>
      <c r="G241" s="302">
        <f>G236+G238+G240</f>
        <v>0</v>
      </c>
      <c r="H241" s="302">
        <f>H236+H238+H240</f>
        <v>0</v>
      </c>
      <c r="I241" s="303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3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3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3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3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3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3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3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3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4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4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4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4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4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4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4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4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4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4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4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4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4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4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4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4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4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4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 t="shared" ref="C338:E338" si="15">SUM(C332:C335)</f>
        <v>0</v>
      </c>
      <c r="D338" s="248">
        <f t="shared" si="15"/>
        <v>0</v>
      </c>
      <c r="E338" s="248">
        <f t="shared" si="15"/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0</v>
      </c>
      <c r="D458" s="441">
        <f>SUM(D459:D468)</f>
        <v>0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00"/>
      <c r="D463" s="450"/>
    </row>
    <row r="464" spans="1:8">
      <c r="A464" s="448" t="s">
        <v>193</v>
      </c>
      <c r="B464" s="449"/>
      <c r="C464" s="400"/>
      <c r="D464" s="450"/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3" t="s">
        <v>17</v>
      </c>
      <c r="B468" s="454"/>
      <c r="C468" s="408"/>
      <c r="D468" s="455"/>
    </row>
    <row r="469" spans="1:4" ht="14.25" thickBot="1">
      <c r="A469" s="439" t="s">
        <v>197</v>
      </c>
      <c r="B469" s="440"/>
      <c r="C469" s="418">
        <f>SUM(C470:C479)</f>
        <v>450.76</v>
      </c>
      <c r="D469" s="419">
        <f>SUM(D470:D479)</f>
        <v>2079.73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00"/>
      <c r="D473" s="450"/>
    </row>
    <row r="474" spans="1:4" ht="24.75" customHeight="1">
      <c r="A474" s="451" t="s">
        <v>192</v>
      </c>
      <c r="B474" s="452"/>
      <c r="C474" s="456">
        <v>450.76</v>
      </c>
      <c r="D474" s="450">
        <v>1298.77</v>
      </c>
    </row>
    <row r="475" spans="1:4">
      <c r="A475" s="451" t="s">
        <v>193</v>
      </c>
      <c r="B475" s="452"/>
      <c r="C475" s="400"/>
      <c r="D475" s="450">
        <v>474.36</v>
      </c>
    </row>
    <row r="476" spans="1:4">
      <c r="A476" s="448" t="s">
        <v>194</v>
      </c>
      <c r="B476" s="449"/>
      <c r="C476" s="400"/>
      <c r="D476" s="450"/>
    </row>
    <row r="477" spans="1:4">
      <c r="A477" s="448" t="s">
        <v>198</v>
      </c>
      <c r="B477" s="449"/>
      <c r="C477" s="400"/>
      <c r="D477" s="450"/>
    </row>
    <row r="478" spans="1:4">
      <c r="A478" s="448" t="s">
        <v>196</v>
      </c>
      <c r="B478" s="449"/>
      <c r="C478" s="400"/>
      <c r="D478" s="450"/>
    </row>
    <row r="479" spans="1:4" ht="14.25" thickBot="1">
      <c r="A479" s="367" t="s">
        <v>17</v>
      </c>
      <c r="B479" s="368"/>
      <c r="C479" s="457"/>
      <c r="D479" s="458">
        <v>306.60000000000002</v>
      </c>
    </row>
    <row r="480" spans="1:4" ht="14.25" thickBot="1">
      <c r="A480" s="459" t="s">
        <v>12</v>
      </c>
      <c r="B480" s="460"/>
      <c r="C480" s="461">
        <f>C458+C469</f>
        <v>450.76</v>
      </c>
      <c r="D480" s="303">
        <f>D458+D469</f>
        <v>2079.73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2" t="s">
        <v>200</v>
      </c>
      <c r="B496" s="463"/>
      <c r="C496" s="464" t="s">
        <v>14</v>
      </c>
      <c r="D496" s="343" t="s">
        <v>105</v>
      </c>
    </row>
    <row r="497" spans="1:4">
      <c r="A497" s="465" t="s">
        <v>201</v>
      </c>
      <c r="B497" s="466"/>
      <c r="C497" s="298">
        <f>SUM(C498:C504)</f>
        <v>0</v>
      </c>
      <c r="D497" s="298">
        <f>SUM(D498:D504)</f>
        <v>0</v>
      </c>
    </row>
    <row r="498" spans="1:4">
      <c r="A498" s="467" t="s">
        <v>202</v>
      </c>
      <c r="B498" s="468"/>
      <c r="C498" s="469"/>
      <c r="D498" s="470"/>
    </row>
    <row r="499" spans="1:4">
      <c r="A499" s="467" t="s">
        <v>203</v>
      </c>
      <c r="B499" s="468"/>
      <c r="C499" s="469"/>
      <c r="D499" s="470"/>
    </row>
    <row r="500" spans="1:4" ht="27.75" customHeight="1">
      <c r="A500" s="331" t="s">
        <v>204</v>
      </c>
      <c r="B500" s="471"/>
      <c r="C500" s="469"/>
      <c r="D500" s="470"/>
    </row>
    <row r="501" spans="1:4">
      <c r="A501" s="331" t="s">
        <v>205</v>
      </c>
      <c r="B501" s="471"/>
      <c r="C501" s="469"/>
      <c r="D501" s="470"/>
    </row>
    <row r="502" spans="1:4" ht="17.25" customHeight="1">
      <c r="A502" s="331" t="s">
        <v>206</v>
      </c>
      <c r="B502" s="471"/>
      <c r="C502" s="469"/>
      <c r="D502" s="470"/>
    </row>
    <row r="503" spans="1:4" ht="16.5" customHeight="1">
      <c r="A503" s="331" t="s">
        <v>207</v>
      </c>
      <c r="B503" s="471"/>
      <c r="C503" s="469"/>
      <c r="D503" s="470"/>
    </row>
    <row r="504" spans="1:4">
      <c r="A504" s="331" t="s">
        <v>135</v>
      </c>
      <c r="B504" s="471"/>
      <c r="C504" s="469"/>
      <c r="D504" s="470"/>
    </row>
    <row r="505" spans="1:4">
      <c r="A505" s="472" t="s">
        <v>208</v>
      </c>
      <c r="B505" s="473"/>
      <c r="C505" s="298">
        <f>C506+C507+C509</f>
        <v>0</v>
      </c>
      <c r="D505" s="474">
        <f>D506+D507+D509</f>
        <v>0</v>
      </c>
    </row>
    <row r="506" spans="1:4">
      <c r="A506" s="332" t="s">
        <v>209</v>
      </c>
      <c r="B506" s="475"/>
      <c r="C506" s="476"/>
      <c r="D506" s="477"/>
    </row>
    <row r="507" spans="1:4">
      <c r="A507" s="332" t="s">
        <v>210</v>
      </c>
      <c r="B507" s="475"/>
      <c r="C507" s="476"/>
      <c r="D507" s="477"/>
    </row>
    <row r="508" spans="1:4">
      <c r="A508" s="332" t="s">
        <v>211</v>
      </c>
      <c r="B508" s="475"/>
      <c r="C508" s="476"/>
      <c r="D508" s="477"/>
    </row>
    <row r="509" spans="1:4" ht="14.25" thickBot="1">
      <c r="A509" s="478" t="s">
        <v>135</v>
      </c>
      <c r="B509" s="479"/>
      <c r="C509" s="476"/>
      <c r="D509" s="477"/>
    </row>
    <row r="510" spans="1:4" ht="14.25" thickBot="1">
      <c r="A510" s="459" t="s">
        <v>12</v>
      </c>
      <c r="B510" s="460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0"/>
      <c r="C513" s="480"/>
      <c r="D513" s="480"/>
    </row>
    <row r="514" spans="1:5" ht="14.25" thickBot="1">
      <c r="A514" s="260"/>
      <c r="B514" s="481"/>
      <c r="C514" s="260"/>
      <c r="D514" s="260"/>
    </row>
    <row r="515" spans="1:5" ht="30.75" customHeight="1" thickBot="1">
      <c r="A515" s="482"/>
      <c r="B515" s="483"/>
      <c r="C515" s="464" t="s">
        <v>101</v>
      </c>
      <c r="D515" s="343" t="s">
        <v>21</v>
      </c>
    </row>
    <row r="516" spans="1:5" ht="14.25" thickBot="1">
      <c r="A516" s="484" t="s">
        <v>213</v>
      </c>
      <c r="B516" s="485"/>
      <c r="C516" s="456">
        <v>6579.27</v>
      </c>
      <c r="D516" s="486">
        <v>6579.27</v>
      </c>
    </row>
    <row r="517" spans="1:5" ht="14.25" thickBot="1">
      <c r="A517" s="439" t="s">
        <v>96</v>
      </c>
      <c r="B517" s="440"/>
      <c r="C517" s="419">
        <f>SUM(C516:C516)</f>
        <v>6579.27</v>
      </c>
      <c r="D517" s="419">
        <f>SUM(D516:D516)</f>
        <v>6579.27</v>
      </c>
    </row>
    <row r="520" spans="1:5">
      <c r="A520" s="212" t="s">
        <v>214</v>
      </c>
      <c r="B520" s="480"/>
      <c r="C520" s="480"/>
      <c r="D520" s="480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7" t="s">
        <v>217</v>
      </c>
      <c r="B523" s="436"/>
      <c r="C523" s="488">
        <v>117856.28</v>
      </c>
      <c r="D523" s="489">
        <v>132853.60999999999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90" t="s">
        <v>218</v>
      </c>
      <c r="B525" s="491"/>
      <c r="C525" s="491"/>
      <c r="D525" s="151"/>
      <c r="E525" s="151"/>
    </row>
    <row r="537" spans="1:10" ht="14.25">
      <c r="A537" s="492" t="s">
        <v>219</v>
      </c>
      <c r="B537" s="492"/>
      <c r="C537" s="492"/>
      <c r="D537" s="492"/>
      <c r="E537" s="492"/>
      <c r="F537" s="492"/>
      <c r="G537" s="492"/>
      <c r="H537" s="492"/>
      <c r="I537" s="492"/>
    </row>
    <row r="539" spans="1:10" ht="14.25">
      <c r="A539" s="492" t="s">
        <v>220</v>
      </c>
      <c r="B539" s="492"/>
      <c r="C539" s="492"/>
      <c r="D539" s="492"/>
      <c r="E539" s="492"/>
      <c r="F539" s="492"/>
      <c r="G539" s="492"/>
      <c r="H539" s="492"/>
      <c r="I539" s="492"/>
    </row>
    <row r="540" spans="1:10" ht="17.25" thickBot="1">
      <c r="A540" s="493"/>
      <c r="B540" s="493"/>
      <c r="C540" s="493"/>
      <c r="D540" s="493"/>
      <c r="E540" s="493"/>
      <c r="F540" s="493"/>
      <c r="G540" s="493"/>
      <c r="H540" s="493"/>
      <c r="I540" s="494"/>
    </row>
    <row r="541" spans="1:10" ht="34.15" customHeight="1">
      <c r="A541" s="495" t="s">
        <v>221</v>
      </c>
      <c r="B541" s="496" t="s">
        <v>222</v>
      </c>
      <c r="C541" s="497"/>
      <c r="D541" s="497"/>
      <c r="E541" s="498" t="s">
        <v>58</v>
      </c>
      <c r="F541" s="497" t="s">
        <v>223</v>
      </c>
      <c r="G541" s="497"/>
      <c r="H541" s="497"/>
      <c r="I541" s="499" t="s">
        <v>83</v>
      </c>
      <c r="J541" s="500"/>
    </row>
    <row r="542" spans="1:10" ht="63.75">
      <c r="A542" s="501"/>
      <c r="B542" s="502" t="s">
        <v>224</v>
      </c>
      <c r="C542" s="503" t="s">
        <v>225</v>
      </c>
      <c r="D542" s="503" t="s">
        <v>62</v>
      </c>
      <c r="E542" s="503" t="s">
        <v>226</v>
      </c>
      <c r="F542" s="503" t="s">
        <v>224</v>
      </c>
      <c r="G542" s="503" t="s">
        <v>227</v>
      </c>
      <c r="H542" s="503" t="s">
        <v>228</v>
      </c>
      <c r="I542" s="504"/>
      <c r="J542" s="505"/>
    </row>
    <row r="543" spans="1:10" ht="25.5">
      <c r="A543" s="506" t="s">
        <v>37</v>
      </c>
      <c r="B543" s="507"/>
      <c r="C543" s="508"/>
      <c r="D543" s="508"/>
      <c r="E543" s="508"/>
      <c r="F543" s="508"/>
      <c r="G543" s="508"/>
      <c r="H543" s="508"/>
      <c r="I543" s="509"/>
      <c r="J543" s="340"/>
    </row>
    <row r="544" spans="1:10">
      <c r="A544" s="510" t="s">
        <v>25</v>
      </c>
      <c r="B544" s="511">
        <f t="shared" ref="B544:I544" si="16">SUM(B545:B547)</f>
        <v>0</v>
      </c>
      <c r="C544" s="512">
        <f t="shared" si="16"/>
        <v>0</v>
      </c>
      <c r="D544" s="512">
        <f t="shared" si="16"/>
        <v>0</v>
      </c>
      <c r="E544" s="512">
        <f t="shared" si="16"/>
        <v>0</v>
      </c>
      <c r="F544" s="512">
        <f t="shared" si="16"/>
        <v>0</v>
      </c>
      <c r="G544" s="512">
        <f t="shared" si="16"/>
        <v>0</v>
      </c>
      <c r="H544" s="512">
        <f t="shared" si="16"/>
        <v>0</v>
      </c>
      <c r="I544" s="513">
        <f t="shared" si="16"/>
        <v>0</v>
      </c>
      <c r="J544" s="339"/>
    </row>
    <row r="545" spans="1:10">
      <c r="A545" s="514" t="s">
        <v>229</v>
      </c>
      <c r="B545" s="515"/>
      <c r="C545" s="330"/>
      <c r="D545" s="330"/>
      <c r="E545" s="330"/>
      <c r="F545" s="330"/>
      <c r="G545" s="330"/>
      <c r="H545" s="330"/>
      <c r="I545" s="516"/>
      <c r="J545" s="517"/>
    </row>
    <row r="546" spans="1:10">
      <c r="A546" s="514" t="s">
        <v>230</v>
      </c>
      <c r="B546" s="515"/>
      <c r="C546" s="330"/>
      <c r="D546" s="330"/>
      <c r="E546" s="330"/>
      <c r="F546" s="330"/>
      <c r="G546" s="330"/>
      <c r="H546" s="330"/>
      <c r="I546" s="516"/>
      <c r="J546" s="517"/>
    </row>
    <row r="547" spans="1:10">
      <c r="A547" s="518" t="s">
        <v>231</v>
      </c>
      <c r="B547" s="515"/>
      <c r="C547" s="330"/>
      <c r="D547" s="330"/>
      <c r="E547" s="330"/>
      <c r="F547" s="330"/>
      <c r="G547" s="330"/>
      <c r="H547" s="330"/>
      <c r="I547" s="516"/>
      <c r="J547" s="517"/>
    </row>
    <row r="548" spans="1:10">
      <c r="A548" s="510" t="s">
        <v>26</v>
      </c>
      <c r="B548" s="519">
        <f t="shared" ref="B548:I548" si="17">SUM(B549:B552)</f>
        <v>0</v>
      </c>
      <c r="C548" s="520">
        <f t="shared" si="17"/>
        <v>0</v>
      </c>
      <c r="D548" s="520">
        <f t="shared" si="17"/>
        <v>0</v>
      </c>
      <c r="E548" s="520">
        <f t="shared" si="17"/>
        <v>0</v>
      </c>
      <c r="F548" s="520">
        <f t="shared" si="17"/>
        <v>0</v>
      </c>
      <c r="G548" s="520">
        <f t="shared" si="17"/>
        <v>0</v>
      </c>
      <c r="H548" s="520">
        <f t="shared" si="17"/>
        <v>0</v>
      </c>
      <c r="I548" s="319">
        <f t="shared" si="17"/>
        <v>0</v>
      </c>
      <c r="J548" s="340"/>
    </row>
    <row r="549" spans="1:10" ht="13.5" customHeight="1">
      <c r="A549" s="521" t="s">
        <v>232</v>
      </c>
      <c r="B549" s="515"/>
      <c r="C549" s="330"/>
      <c r="D549" s="330"/>
      <c r="E549" s="330"/>
      <c r="F549" s="330"/>
      <c r="G549" s="330"/>
      <c r="H549" s="330"/>
      <c r="I549" s="516"/>
      <c r="J549" s="517"/>
    </row>
    <row r="550" spans="1:10">
      <c r="A550" s="521" t="s">
        <v>233</v>
      </c>
      <c r="B550" s="515"/>
      <c r="C550" s="330"/>
      <c r="D550" s="330"/>
      <c r="E550" s="330"/>
      <c r="F550" s="330"/>
      <c r="G550" s="330"/>
      <c r="H550" s="330"/>
      <c r="I550" s="516"/>
      <c r="J550" s="517"/>
    </row>
    <row r="551" spans="1:10">
      <c r="A551" s="521" t="s">
        <v>234</v>
      </c>
      <c r="B551" s="515"/>
      <c r="C551" s="330"/>
      <c r="D551" s="330"/>
      <c r="E551" s="330"/>
      <c r="F551" s="330"/>
      <c r="G551" s="330"/>
      <c r="H551" s="330"/>
      <c r="I551" s="516"/>
      <c r="J551" s="517"/>
    </row>
    <row r="552" spans="1:10">
      <c r="A552" s="522" t="s">
        <v>235</v>
      </c>
      <c r="B552" s="515"/>
      <c r="C552" s="330"/>
      <c r="D552" s="330"/>
      <c r="E552" s="330"/>
      <c r="F552" s="330"/>
      <c r="G552" s="330"/>
      <c r="H552" s="330"/>
      <c r="I552" s="516"/>
      <c r="J552" s="517"/>
    </row>
    <row r="553" spans="1:10" ht="33.6" customHeight="1" thickBot="1">
      <c r="A553" s="506" t="s">
        <v>43</v>
      </c>
      <c r="B553" s="523">
        <f>B543+B544-B548</f>
        <v>0</v>
      </c>
      <c r="C553" s="524">
        <f>C543+C544-C548</f>
        <v>0</v>
      </c>
      <c r="D553" s="524">
        <f>D543+D544-D548</f>
        <v>0</v>
      </c>
      <c r="E553" s="524">
        <f t="shared" ref="E553:H553" si="18">E543+E544-E548</f>
        <v>0</v>
      </c>
      <c r="F553" s="524">
        <f t="shared" si="18"/>
        <v>0</v>
      </c>
      <c r="G553" s="524">
        <f t="shared" si="18"/>
        <v>0</v>
      </c>
      <c r="H553" s="524">
        <f t="shared" si="18"/>
        <v>0</v>
      </c>
      <c r="I553" s="525">
        <f>I543+I544-I548</f>
        <v>0</v>
      </c>
      <c r="J553" s="340"/>
    </row>
    <row r="554" spans="1:10" s="533" customFormat="1" ht="40.5" customHeight="1" thickBot="1">
      <c r="A554" s="526" t="s">
        <v>236</v>
      </c>
      <c r="B554" s="527"/>
      <c r="C554" s="528"/>
      <c r="D554" s="529"/>
      <c r="E554" s="530"/>
      <c r="F554" s="527"/>
      <c r="G554" s="531"/>
      <c r="H554" s="529"/>
      <c r="I554" s="532">
        <f>SUM(B554:H554)</f>
        <v>0</v>
      </c>
    </row>
    <row r="555" spans="1:10" s="533" customFormat="1" thickBot="1">
      <c r="A555" s="534" t="s">
        <v>25</v>
      </c>
      <c r="B555" s="535"/>
      <c r="C555" s="536"/>
      <c r="D555" s="537"/>
      <c r="E555" s="538"/>
      <c r="F555" s="535"/>
      <c r="G555" s="539"/>
      <c r="H555" s="537"/>
      <c r="I555" s="540">
        <f>SUM(B555:H555)</f>
        <v>0</v>
      </c>
    </row>
    <row r="556" spans="1:10" s="533" customFormat="1" thickBot="1">
      <c r="A556" s="541" t="s">
        <v>26</v>
      </c>
      <c r="B556" s="542"/>
      <c r="C556" s="543"/>
      <c r="D556" s="544"/>
      <c r="E556" s="545"/>
      <c r="F556" s="542"/>
      <c r="G556" s="546"/>
      <c r="H556" s="544"/>
      <c r="I556" s="547">
        <f>SUM(B556:H556)</f>
        <v>0</v>
      </c>
    </row>
    <row r="557" spans="1:10" s="533" customFormat="1" ht="41.25" customHeight="1" thickBot="1">
      <c r="A557" s="534" t="s">
        <v>237</v>
      </c>
      <c r="B557" s="548">
        <f>B554+B555-B556</f>
        <v>0</v>
      </c>
      <c r="C557" s="549">
        <f t="shared" ref="C557:I557" si="19">C554+C555-C556</f>
        <v>0</v>
      </c>
      <c r="D557" s="550">
        <f t="shared" si="19"/>
        <v>0</v>
      </c>
      <c r="E557" s="540">
        <f t="shared" si="19"/>
        <v>0</v>
      </c>
      <c r="F557" s="548">
        <f t="shared" si="19"/>
        <v>0</v>
      </c>
      <c r="G557" s="551">
        <f t="shared" si="19"/>
        <v>0</v>
      </c>
      <c r="H557" s="550">
        <f t="shared" si="19"/>
        <v>0</v>
      </c>
      <c r="I557" s="540">
        <f t="shared" si="19"/>
        <v>0</v>
      </c>
    </row>
    <row r="558" spans="1:10" s="533" customFormat="1" ht="26.25" customHeight="1" thickBot="1">
      <c r="A558" s="552" t="s">
        <v>238</v>
      </c>
      <c r="B558" s="553">
        <f>B543-B554</f>
        <v>0</v>
      </c>
      <c r="C558" s="553">
        <f t="shared" ref="C558:I558" si="20">C543-C554</f>
        <v>0</v>
      </c>
      <c r="D558" s="553">
        <f t="shared" si="20"/>
        <v>0</v>
      </c>
      <c r="E558" s="553">
        <f t="shared" si="20"/>
        <v>0</v>
      </c>
      <c r="F558" s="553">
        <f t="shared" si="20"/>
        <v>0</v>
      </c>
      <c r="G558" s="553">
        <f t="shared" si="20"/>
        <v>0</v>
      </c>
      <c r="H558" s="553">
        <f t="shared" si="20"/>
        <v>0</v>
      </c>
      <c r="I558" s="553">
        <f t="shared" si="20"/>
        <v>0</v>
      </c>
    </row>
    <row r="559" spans="1:10" s="533" customFormat="1" ht="26.25" customHeight="1" thickBot="1">
      <c r="A559" s="554" t="s">
        <v>239</v>
      </c>
      <c r="B559" s="553">
        <f>B553-B557</f>
        <v>0</v>
      </c>
      <c r="C559" s="553">
        <f t="shared" ref="C559:I559" si="21">C553-C557</f>
        <v>0</v>
      </c>
      <c r="D559" s="553">
        <f t="shared" si="21"/>
        <v>0</v>
      </c>
      <c r="E559" s="553">
        <f t="shared" si="21"/>
        <v>0</v>
      </c>
      <c r="F559" s="553">
        <f t="shared" si="21"/>
        <v>0</v>
      </c>
      <c r="G559" s="553">
        <f t="shared" si="21"/>
        <v>0</v>
      </c>
      <c r="H559" s="553">
        <f t="shared" si="21"/>
        <v>0</v>
      </c>
      <c r="I559" s="553">
        <f t="shared" si="21"/>
        <v>0</v>
      </c>
    </row>
    <row r="560" spans="1:10" s="533" customFormat="1" ht="12.75">
      <c r="A560" s="555"/>
      <c r="B560" s="556"/>
      <c r="C560" s="556"/>
      <c r="D560" s="556"/>
      <c r="E560" s="556"/>
      <c r="F560" s="556"/>
      <c r="G560" s="556"/>
      <c r="H560" s="556"/>
      <c r="I560" s="556"/>
    </row>
    <row r="561" spans="1:9" s="533" customFormat="1" ht="12.75">
      <c r="A561" s="555"/>
      <c r="B561" s="556"/>
      <c r="C561" s="556"/>
      <c r="D561" s="556"/>
      <c r="E561" s="556"/>
      <c r="F561" s="556"/>
      <c r="G561" s="556"/>
      <c r="H561" s="556"/>
      <c r="I561" s="556"/>
    </row>
    <row r="562" spans="1:9" s="533" customFormat="1" ht="12.75">
      <c r="A562" s="555"/>
      <c r="B562" s="556"/>
      <c r="C562" s="556"/>
      <c r="D562" s="556"/>
      <c r="E562" s="556"/>
      <c r="F562" s="556"/>
      <c r="G562" s="556"/>
      <c r="H562" s="556"/>
      <c r="I562" s="556"/>
    </row>
    <row r="563" spans="1:9" s="533" customFormat="1" ht="12.75">
      <c r="A563" s="555"/>
      <c r="B563" s="556"/>
      <c r="C563" s="556"/>
      <c r="D563" s="556"/>
      <c r="E563" s="556"/>
      <c r="F563" s="556"/>
      <c r="G563" s="556"/>
      <c r="H563" s="556"/>
      <c r="I563" s="556"/>
    </row>
    <row r="564" spans="1:9" s="533" customFormat="1" ht="12.75">
      <c r="A564" s="555"/>
      <c r="B564" s="556"/>
      <c r="C564" s="556"/>
      <c r="D564" s="556"/>
      <c r="E564" s="556"/>
      <c r="F564" s="556"/>
      <c r="G564" s="556"/>
      <c r="H564" s="556"/>
      <c r="I564" s="556"/>
    </row>
    <row r="565" spans="1:9" s="533" customFormat="1" ht="12.75">
      <c r="A565" s="555"/>
      <c r="B565" s="556"/>
      <c r="C565" s="556"/>
      <c r="D565" s="556"/>
      <c r="E565" s="556"/>
      <c r="F565" s="556"/>
      <c r="G565" s="556"/>
      <c r="H565" s="556"/>
      <c r="I565" s="556"/>
    </row>
    <row r="566" spans="1:9" s="533" customFormat="1" ht="12.75">
      <c r="A566" s="555"/>
      <c r="B566" s="556"/>
      <c r="C566" s="556"/>
      <c r="D566" s="556"/>
      <c r="E566" s="556"/>
      <c r="F566" s="556"/>
      <c r="G566" s="556"/>
      <c r="H566" s="556"/>
      <c r="I566" s="556"/>
    </row>
    <row r="567" spans="1:9" s="533" customFormat="1" ht="12.75">
      <c r="A567" s="555"/>
      <c r="B567" s="556"/>
      <c r="C567" s="556"/>
      <c r="D567" s="556"/>
      <c r="E567" s="556"/>
      <c r="F567" s="556"/>
      <c r="G567" s="556"/>
      <c r="H567" s="556"/>
      <c r="I567" s="556"/>
    </row>
    <row r="568" spans="1:9" s="533" customFormat="1" ht="12.75">
      <c r="A568" s="555"/>
      <c r="B568" s="556"/>
      <c r="C568" s="556"/>
      <c r="D568" s="556"/>
      <c r="E568" s="556"/>
      <c r="F568" s="556"/>
      <c r="G568" s="556"/>
      <c r="H568" s="556"/>
      <c r="I568" s="556"/>
    </row>
    <row r="569" spans="1:9" s="533" customFormat="1" ht="12.75">
      <c r="A569" s="555"/>
      <c r="B569" s="556"/>
      <c r="C569" s="556"/>
      <c r="D569" s="556"/>
      <c r="E569" s="556"/>
      <c r="F569" s="556"/>
      <c r="G569" s="556"/>
      <c r="H569" s="556"/>
      <c r="I569" s="556"/>
    </row>
    <row r="570" spans="1:9" s="533" customFormat="1" ht="12.75">
      <c r="A570" s="555"/>
      <c r="B570" s="556"/>
      <c r="C570" s="556"/>
      <c r="D570" s="556"/>
      <c r="E570" s="556"/>
      <c r="F570" s="556"/>
      <c r="G570" s="556"/>
      <c r="H570" s="556"/>
      <c r="I570" s="556"/>
    </row>
    <row r="571" spans="1:9" s="533" customFormat="1" ht="12.75">
      <c r="A571" s="555"/>
      <c r="B571" s="556"/>
      <c r="C571" s="556"/>
      <c r="D571" s="556"/>
      <c r="E571" s="556"/>
      <c r="F571" s="556"/>
      <c r="G571" s="556"/>
      <c r="H571" s="556"/>
      <c r="I571" s="556"/>
    </row>
    <row r="572" spans="1:9" s="533" customFormat="1" ht="12.75">
      <c r="A572" s="555"/>
      <c r="B572" s="556"/>
      <c r="C572" s="556"/>
      <c r="D572" s="556"/>
      <c r="E572" s="556"/>
      <c r="F572" s="556"/>
      <c r="G572" s="556"/>
      <c r="H572" s="556"/>
      <c r="I572" s="556"/>
    </row>
    <row r="573" spans="1:9" s="533" customFormat="1" ht="12.75">
      <c r="A573" s="555"/>
      <c r="B573" s="556"/>
      <c r="C573" s="556"/>
      <c r="D573" s="556"/>
      <c r="E573" s="556"/>
      <c r="F573" s="556"/>
      <c r="G573" s="556"/>
      <c r="H573" s="556"/>
      <c r="I573" s="556"/>
    </row>
    <row r="574" spans="1:9" s="533" customFormat="1" ht="12.75">
      <c r="A574" s="555"/>
      <c r="B574" s="556"/>
      <c r="C574" s="556"/>
      <c r="D574" s="556"/>
      <c r="E574" s="556"/>
      <c r="F574" s="556"/>
      <c r="G574" s="556"/>
      <c r="H574" s="556"/>
      <c r="I574" s="556"/>
    </row>
    <row r="575" spans="1:9" s="533" customFormat="1" ht="15">
      <c r="A575" s="557" t="s">
        <v>240</v>
      </c>
      <c r="B575" s="558"/>
      <c r="C575" s="558"/>
    </row>
    <row r="576" spans="1:9" s="533" customFormat="1" thickBot="1">
      <c r="B576" s="559"/>
      <c r="C576" s="559"/>
      <c r="E576" s="560"/>
      <c r="F576" s="560"/>
      <c r="G576" s="560"/>
      <c r="H576" s="560"/>
      <c r="I576" s="560"/>
    </row>
    <row r="577" spans="1:9" s="533" customFormat="1" thickBot="1">
      <c r="A577" s="561" t="s">
        <v>100</v>
      </c>
      <c r="B577" s="562"/>
      <c r="C577" s="563" t="s">
        <v>14</v>
      </c>
      <c r="D577" s="564" t="s">
        <v>105</v>
      </c>
    </row>
    <row r="578" spans="1:9">
      <c r="A578" s="565" t="s">
        <v>241</v>
      </c>
      <c r="B578" s="566"/>
      <c r="C578" s="567">
        <v>1325.94</v>
      </c>
      <c r="D578" s="568">
        <v>10196.200000000001</v>
      </c>
      <c r="E578" s="569"/>
      <c r="F578" s="569"/>
      <c r="G578" s="569"/>
      <c r="H578" s="569"/>
      <c r="I578" s="569"/>
    </row>
    <row r="579" spans="1:9">
      <c r="A579" s="570" t="s">
        <v>242</v>
      </c>
      <c r="B579" s="571"/>
      <c r="C579" s="572"/>
      <c r="D579" s="573"/>
      <c r="E579" s="574"/>
      <c r="F579" s="574"/>
      <c r="G579" s="574"/>
      <c r="H579" s="574"/>
      <c r="I579" s="574"/>
    </row>
    <row r="580" spans="1:9">
      <c r="A580" s="570" t="s">
        <v>243</v>
      </c>
      <c r="B580" s="571"/>
      <c r="C580" s="572"/>
      <c r="D580" s="573"/>
      <c r="E580" s="414"/>
      <c r="F580" s="414"/>
      <c r="G580" s="414"/>
      <c r="H580" s="414"/>
      <c r="I580" s="414"/>
    </row>
    <row r="581" spans="1:9">
      <c r="A581" s="570" t="s">
        <v>244</v>
      </c>
      <c r="B581" s="571"/>
      <c r="C581" s="575">
        <f>C582+C585+C586+C587+C588</f>
        <v>270.66000000000003</v>
      </c>
      <c r="D581" s="576">
        <f>D582+D585+D586+D587+D588</f>
        <v>227.03</v>
      </c>
    </row>
    <row r="582" spans="1:9">
      <c r="A582" s="577" t="s">
        <v>245</v>
      </c>
      <c r="B582" s="578"/>
      <c r="C582" s="486">
        <f>C583-C584</f>
        <v>0</v>
      </c>
      <c r="D582" s="352">
        <f>D583-D584</f>
        <v>0</v>
      </c>
    </row>
    <row r="583" spans="1:9">
      <c r="A583" s="579" t="s">
        <v>246</v>
      </c>
      <c r="B583" s="580"/>
      <c r="C583" s="581"/>
      <c r="D583" s="404"/>
    </row>
    <row r="584" spans="1:9" ht="25.5" customHeight="1">
      <c r="A584" s="579" t="s">
        <v>247</v>
      </c>
      <c r="B584" s="580"/>
      <c r="C584" s="581"/>
      <c r="D584" s="404"/>
    </row>
    <row r="585" spans="1:9">
      <c r="A585" s="577" t="s">
        <v>248</v>
      </c>
      <c r="B585" s="578"/>
      <c r="C585" s="486"/>
      <c r="D585" s="352"/>
    </row>
    <row r="586" spans="1:9">
      <c r="A586" s="577" t="s">
        <v>249</v>
      </c>
      <c r="B586" s="578"/>
      <c r="C586" s="486"/>
      <c r="D586" s="352"/>
    </row>
    <row r="587" spans="1:9">
      <c r="A587" s="577" t="s">
        <v>250</v>
      </c>
      <c r="B587" s="578"/>
      <c r="C587" s="486"/>
      <c r="D587" s="352"/>
    </row>
    <row r="588" spans="1:9">
      <c r="A588" s="577" t="s">
        <v>17</v>
      </c>
      <c r="B588" s="578"/>
      <c r="C588" s="486">
        <v>270.66000000000003</v>
      </c>
      <c r="D588" s="352">
        <v>227.03</v>
      </c>
    </row>
    <row r="589" spans="1:9" ht="24.75" customHeight="1" thickBot="1">
      <c r="A589" s="582" t="s">
        <v>251</v>
      </c>
      <c r="B589" s="583"/>
      <c r="C589" s="573"/>
      <c r="D589" s="573"/>
    </row>
    <row r="590" spans="1:9" ht="16.5" thickBot="1">
      <c r="A590" s="584" t="s">
        <v>96</v>
      </c>
      <c r="B590" s="585"/>
      <c r="C590" s="358">
        <f>SUM(C578+C579+C580+C581+C589)</f>
        <v>1596.6000000000001</v>
      </c>
      <c r="D590" s="358">
        <f>SUM(D578+D579+D580+D581+D589)</f>
        <v>10423.230000000001</v>
      </c>
    </row>
    <row r="593" spans="1:4" ht="14.25">
      <c r="A593" s="586" t="s">
        <v>252</v>
      </c>
      <c r="B593" s="586"/>
      <c r="C593" s="586"/>
      <c r="D593" s="586"/>
    </row>
    <row r="594" spans="1:4" ht="14.25" thickBot="1">
      <c r="A594" s="260"/>
      <c r="B594" s="260"/>
      <c r="C594" s="260"/>
      <c r="D594" s="260"/>
    </row>
    <row r="595" spans="1:4" ht="14.25" thickBot="1">
      <c r="A595" s="587" t="s">
        <v>253</v>
      </c>
      <c r="B595" s="588"/>
      <c r="C595" s="588"/>
      <c r="D595" s="589"/>
    </row>
    <row r="596" spans="1:4" ht="14.25" thickBot="1">
      <c r="A596" s="590" t="s">
        <v>14</v>
      </c>
      <c r="B596" s="591"/>
      <c r="C596" s="590" t="s">
        <v>21</v>
      </c>
      <c r="D596" s="591"/>
    </row>
    <row r="597" spans="1:4" ht="14.25" thickBot="1">
      <c r="A597" s="592"/>
      <c r="B597" s="593"/>
      <c r="C597" s="592"/>
      <c r="D597" s="593"/>
    </row>
    <row r="624" spans="1:4" ht="14.25">
      <c r="A624" s="492" t="s">
        <v>254</v>
      </c>
      <c r="B624" s="492"/>
      <c r="C624" s="492"/>
      <c r="D624" s="213"/>
    </row>
    <row r="625" spans="1:4" ht="14.25" customHeight="1">
      <c r="A625" s="594" t="s">
        <v>255</v>
      </c>
      <c r="B625" s="594"/>
      <c r="C625" s="594"/>
    </row>
    <row r="626" spans="1:4" ht="14.25" thickBot="1">
      <c r="A626" s="595"/>
      <c r="B626" s="596"/>
      <c r="C626" s="596"/>
    </row>
    <row r="627" spans="1:4" ht="16.5" thickBot="1">
      <c r="A627" s="597" t="s">
        <v>48</v>
      </c>
      <c r="B627" s="598"/>
      <c r="C627" s="599" t="s">
        <v>256</v>
      </c>
      <c r="D627" s="599" t="s">
        <v>257</v>
      </c>
    </row>
    <row r="628" spans="1:4">
      <c r="A628" s="600" t="s">
        <v>258</v>
      </c>
      <c r="B628" s="601"/>
      <c r="C628" s="602"/>
      <c r="D628" s="603"/>
    </row>
    <row r="629" spans="1:4">
      <c r="A629" s="604" t="s">
        <v>259</v>
      </c>
      <c r="B629" s="605"/>
      <c r="C629" s="606"/>
      <c r="D629" s="607"/>
    </row>
    <row r="630" spans="1:4" ht="26.45" customHeight="1">
      <c r="A630" s="608" t="s">
        <v>260</v>
      </c>
      <c r="B630" s="609"/>
      <c r="C630" s="610"/>
      <c r="D630" s="611"/>
    </row>
    <row r="631" spans="1:4" ht="13.5" customHeight="1" thickBot="1">
      <c r="A631" s="612" t="s">
        <v>261</v>
      </c>
      <c r="B631" s="613"/>
      <c r="C631" s="614"/>
      <c r="D631" s="615"/>
    </row>
    <row r="674" spans="1:3" ht="14.25">
      <c r="A674" s="586" t="s">
        <v>262</v>
      </c>
      <c r="B674" s="586"/>
      <c r="C674" s="586"/>
    </row>
    <row r="675" spans="1:3" ht="14.25" thickBot="1">
      <c r="A675" s="214"/>
      <c r="B675" s="260"/>
      <c r="C675" s="260"/>
    </row>
    <row r="676" spans="1:3" ht="26.25" thickBot="1">
      <c r="A676" s="616"/>
      <c r="B676" s="617" t="s">
        <v>263</v>
      </c>
      <c r="C676" s="343" t="s">
        <v>264</v>
      </c>
    </row>
    <row r="677" spans="1:3" ht="14.25" thickBot="1">
      <c r="A677" s="618" t="s">
        <v>265</v>
      </c>
      <c r="B677" s="619">
        <f>B678+B682</f>
        <v>0</v>
      </c>
      <c r="C677" s="619">
        <f>C678+C682</f>
        <v>0</v>
      </c>
    </row>
    <row r="678" spans="1:3">
      <c r="A678" s="620" t="s">
        <v>266</v>
      </c>
      <c r="B678" s="281"/>
      <c r="C678" s="281"/>
    </row>
    <row r="679" spans="1:3">
      <c r="A679" s="621" t="s">
        <v>50</v>
      </c>
      <c r="B679" s="237"/>
      <c r="C679" s="238"/>
    </row>
    <row r="680" spans="1:3" ht="102">
      <c r="A680" s="622" t="s">
        <v>267</v>
      </c>
      <c r="B680" s="237"/>
      <c r="C680" s="238"/>
    </row>
    <row r="681" spans="1:3" ht="14.25" thickBot="1">
      <c r="A681" s="623"/>
      <c r="B681" s="624"/>
      <c r="C681" s="625"/>
    </row>
    <row r="682" spans="1:3">
      <c r="A682" s="620" t="s">
        <v>268</v>
      </c>
      <c r="B682" s="626">
        <f>SUM(B684:B684)</f>
        <v>0</v>
      </c>
      <c r="C682" s="626">
        <f>SUM(C684:C684)</f>
        <v>0</v>
      </c>
    </row>
    <row r="683" spans="1:3">
      <c r="A683" s="621" t="s">
        <v>50</v>
      </c>
      <c r="B683" s="384"/>
      <c r="C683" s="627"/>
    </row>
    <row r="684" spans="1:3" ht="14.25" thickBot="1">
      <c r="A684" s="628"/>
      <c r="B684" s="624"/>
      <c r="C684" s="625"/>
    </row>
    <row r="685" spans="1:3" ht="14.25" thickBot="1">
      <c r="A685" s="618" t="s">
        <v>269</v>
      </c>
      <c r="B685" s="619">
        <f>B686+B692</f>
        <v>130879.95</v>
      </c>
      <c r="C685" s="619">
        <f>C686+C692</f>
        <v>505868.48</v>
      </c>
    </row>
    <row r="686" spans="1:3">
      <c r="A686" s="629" t="s">
        <v>266</v>
      </c>
      <c r="B686" s="384">
        <f>B688+B689+B690+B691</f>
        <v>130879.95</v>
      </c>
      <c r="C686" s="384">
        <f>C688+C689+C690+C691</f>
        <v>0</v>
      </c>
    </row>
    <row r="687" spans="1:3">
      <c r="A687" s="630" t="s">
        <v>50</v>
      </c>
      <c r="B687" s="237"/>
      <c r="C687" s="238"/>
    </row>
    <row r="688" spans="1:3" ht="38.25">
      <c r="A688" s="631" t="s">
        <v>270</v>
      </c>
      <c r="B688" s="632">
        <v>5179.95</v>
      </c>
      <c r="C688" s="633"/>
    </row>
    <row r="689" spans="1:9" ht="102">
      <c r="A689" s="631" t="s">
        <v>271</v>
      </c>
      <c r="B689" s="632"/>
      <c r="C689" s="633"/>
    </row>
    <row r="690" spans="1:9" ht="25.5">
      <c r="A690" s="634" t="s">
        <v>272</v>
      </c>
      <c r="B690" s="632"/>
      <c r="C690" s="633"/>
    </row>
    <row r="691" spans="1:9" ht="76.5">
      <c r="A691" s="631" t="s">
        <v>273</v>
      </c>
      <c r="B691" s="632">
        <v>125700</v>
      </c>
      <c r="C691" s="633"/>
    </row>
    <row r="692" spans="1:9">
      <c r="A692" s="635" t="s">
        <v>268</v>
      </c>
      <c r="B692" s="636">
        <f>SUM(B694:B695)</f>
        <v>0</v>
      </c>
      <c r="C692" s="636">
        <f>SUM(C694:C695)</f>
        <v>505868.48</v>
      </c>
    </row>
    <row r="693" spans="1:9">
      <c r="A693" s="630" t="s">
        <v>50</v>
      </c>
      <c r="B693" s="237"/>
      <c r="C693" s="237"/>
    </row>
    <row r="694" spans="1:9" ht="25.5">
      <c r="A694" s="637" t="s">
        <v>274</v>
      </c>
      <c r="B694" s="243"/>
      <c r="C694" s="243">
        <v>899.98</v>
      </c>
    </row>
    <row r="695" spans="1:9" ht="45.75" thickBot="1">
      <c r="A695" s="638" t="s">
        <v>275</v>
      </c>
      <c r="B695" s="639"/>
      <c r="C695" s="639">
        <v>504968.5</v>
      </c>
    </row>
    <row r="696" spans="1:9" ht="14.25">
      <c r="A696" s="586"/>
      <c r="B696" s="586"/>
      <c r="C696" s="586"/>
    </row>
    <row r="697" spans="1:9" ht="14.25">
      <c r="A697" s="586"/>
      <c r="B697" s="586"/>
      <c r="C697" s="586"/>
    </row>
    <row r="698" spans="1:9" ht="43.5" customHeight="1">
      <c r="A698" s="212" t="s">
        <v>276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40"/>
      <c r="B699" s="640"/>
      <c r="C699" s="640"/>
      <c r="D699" s="640"/>
      <c r="E699" s="37"/>
      <c r="F699" s="37"/>
      <c r="G699" s="37"/>
      <c r="H699" s="37"/>
      <c r="I699" s="37"/>
    </row>
    <row r="700" spans="1:9" ht="55.5" customHeight="1" thickBot="1">
      <c r="A700" s="462" t="s">
        <v>277</v>
      </c>
      <c r="B700" s="641"/>
      <c r="C700" s="641"/>
      <c r="D700" s="641"/>
      <c r="E700" s="463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42" t="s">
        <v>278</v>
      </c>
    </row>
    <row r="702" spans="1:9" ht="20.25" customHeight="1" thickBot="1">
      <c r="A702" s="643"/>
      <c r="B702" s="644"/>
      <c r="C702" s="643"/>
      <c r="D702" s="645"/>
      <c r="E702" s="646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6" t="s">
        <v>279</v>
      </c>
      <c r="B742" s="586"/>
      <c r="C742" s="586"/>
    </row>
    <row r="743" spans="1:7" ht="14.25">
      <c r="A743" s="305" t="s">
        <v>280</v>
      </c>
      <c r="B743" s="305"/>
      <c r="C743" s="305"/>
    </row>
    <row r="744" spans="1:7" ht="15" thickBot="1">
      <c r="A744" s="586"/>
      <c r="B744" s="586"/>
      <c r="C744" s="586"/>
    </row>
    <row r="745" spans="1:7" ht="24.75" thickBot="1">
      <c r="A745" s="647" t="s">
        <v>281</v>
      </c>
      <c r="B745" s="648"/>
      <c r="C745" s="648"/>
      <c r="D745" s="649"/>
      <c r="E745" s="650" t="s">
        <v>263</v>
      </c>
      <c r="F745" s="651" t="s">
        <v>264</v>
      </c>
      <c r="G745" s="652"/>
    </row>
    <row r="746" spans="1:7" ht="14.25" customHeight="1" thickBot="1">
      <c r="A746" s="653" t="s">
        <v>282</v>
      </c>
      <c r="B746" s="654"/>
      <c r="C746" s="654"/>
      <c r="D746" s="655"/>
      <c r="E746" s="656">
        <f>SUM(E747:E754)</f>
        <v>42180.38</v>
      </c>
      <c r="F746" s="656">
        <f>SUM(F747:F754)</f>
        <v>52155.53</v>
      </c>
      <c r="G746" s="657"/>
    </row>
    <row r="747" spans="1:7">
      <c r="A747" s="658" t="s">
        <v>283</v>
      </c>
      <c r="B747" s="659"/>
      <c r="C747" s="659"/>
      <c r="D747" s="660"/>
      <c r="E747" s="661">
        <v>42180.38</v>
      </c>
      <c r="F747" s="662">
        <v>52155.53</v>
      </c>
      <c r="G747" s="260"/>
    </row>
    <row r="748" spans="1:7">
      <c r="A748" s="663" t="s">
        <v>284</v>
      </c>
      <c r="B748" s="664"/>
      <c r="C748" s="664"/>
      <c r="D748" s="665"/>
      <c r="E748" s="666"/>
      <c r="F748" s="667"/>
      <c r="G748" s="260"/>
    </row>
    <row r="749" spans="1:7">
      <c r="A749" s="663" t="s">
        <v>285</v>
      </c>
      <c r="B749" s="664"/>
      <c r="C749" s="664"/>
      <c r="D749" s="665"/>
      <c r="E749" s="666"/>
      <c r="F749" s="667"/>
      <c r="G749" s="260"/>
    </row>
    <row r="750" spans="1:7">
      <c r="A750" s="668" t="s">
        <v>286</v>
      </c>
      <c r="B750" s="669"/>
      <c r="C750" s="669"/>
      <c r="D750" s="670"/>
      <c r="E750" s="666"/>
      <c r="F750" s="667"/>
      <c r="G750" s="260"/>
    </row>
    <row r="751" spans="1:7">
      <c r="A751" s="663" t="s">
        <v>287</v>
      </c>
      <c r="B751" s="664"/>
      <c r="C751" s="664"/>
      <c r="D751" s="665"/>
      <c r="E751" s="666"/>
      <c r="F751" s="667"/>
      <c r="G751" s="260"/>
    </row>
    <row r="752" spans="1:7">
      <c r="A752" s="671" t="s">
        <v>288</v>
      </c>
      <c r="B752" s="672"/>
      <c r="C752" s="672"/>
      <c r="D752" s="673"/>
      <c r="E752" s="666"/>
      <c r="F752" s="667"/>
      <c r="G752" s="260"/>
    </row>
    <row r="753" spans="1:7">
      <c r="A753" s="671" t="s">
        <v>289</v>
      </c>
      <c r="B753" s="672"/>
      <c r="C753" s="672"/>
      <c r="D753" s="673"/>
      <c r="E753" s="666"/>
      <c r="F753" s="667"/>
      <c r="G753" s="260"/>
    </row>
    <row r="754" spans="1:7" ht="14.25" thickBot="1">
      <c r="A754" s="674" t="s">
        <v>290</v>
      </c>
      <c r="B754" s="675"/>
      <c r="C754" s="675"/>
      <c r="D754" s="676"/>
      <c r="E754" s="677"/>
      <c r="F754" s="678"/>
      <c r="G754" s="260"/>
    </row>
    <row r="755" spans="1:7" ht="14.25" thickBot="1">
      <c r="A755" s="653" t="s">
        <v>291</v>
      </c>
      <c r="B755" s="654"/>
      <c r="C755" s="654"/>
      <c r="D755" s="655"/>
      <c r="E755" s="679">
        <v>-462.39</v>
      </c>
      <c r="F755" s="680">
        <v>1628.97</v>
      </c>
      <c r="G755" s="657"/>
    </row>
    <row r="756" spans="1:7" ht="14.25" thickBot="1">
      <c r="A756" s="681" t="s">
        <v>292</v>
      </c>
      <c r="B756" s="682"/>
      <c r="C756" s="682"/>
      <c r="D756" s="683"/>
      <c r="E756" s="684"/>
      <c r="F756" s="685"/>
      <c r="G756" s="657"/>
    </row>
    <row r="757" spans="1:7" ht="14.25" thickBot="1">
      <c r="A757" s="681" t="s">
        <v>293</v>
      </c>
      <c r="B757" s="682"/>
      <c r="C757" s="682"/>
      <c r="D757" s="683"/>
      <c r="E757" s="679"/>
      <c r="F757" s="680"/>
      <c r="G757" s="657"/>
    </row>
    <row r="758" spans="1:7" ht="14.25" thickBot="1">
      <c r="A758" s="681" t="s">
        <v>294</v>
      </c>
      <c r="B758" s="682"/>
      <c r="C758" s="682"/>
      <c r="D758" s="683"/>
      <c r="E758" s="679"/>
      <c r="F758" s="680"/>
      <c r="G758" s="657"/>
    </row>
    <row r="759" spans="1:7" ht="14.25" thickBot="1">
      <c r="A759" s="681" t="s">
        <v>295</v>
      </c>
      <c r="B759" s="682"/>
      <c r="C759" s="682"/>
      <c r="D759" s="683"/>
      <c r="E759" s="656">
        <f>E760+E768+E771+E774</f>
        <v>133</v>
      </c>
      <c r="F759" s="656">
        <f>F760+F768+F771+F774</f>
        <v>170</v>
      </c>
      <c r="G759" s="657"/>
    </row>
    <row r="760" spans="1:7">
      <c r="A760" s="658" t="s">
        <v>296</v>
      </c>
      <c r="B760" s="659"/>
      <c r="C760" s="659"/>
      <c r="D760" s="660"/>
      <c r="E760" s="686">
        <f>SUM(E761:E767)</f>
        <v>0</v>
      </c>
      <c r="F760" s="686">
        <f>SUM(F761:F767)</f>
        <v>0</v>
      </c>
      <c r="G760" s="260"/>
    </row>
    <row r="761" spans="1:7">
      <c r="A761" s="687" t="s">
        <v>297</v>
      </c>
      <c r="B761" s="688"/>
      <c r="C761" s="688"/>
      <c r="D761" s="689"/>
      <c r="E761" s="690"/>
      <c r="F761" s="691"/>
      <c r="G761" s="692"/>
    </row>
    <row r="762" spans="1:7">
      <c r="A762" s="687" t="s">
        <v>298</v>
      </c>
      <c r="B762" s="688"/>
      <c r="C762" s="688"/>
      <c r="D762" s="689"/>
      <c r="E762" s="690"/>
      <c r="F762" s="691"/>
      <c r="G762" s="692"/>
    </row>
    <row r="763" spans="1:7">
      <c r="A763" s="687" t="s">
        <v>299</v>
      </c>
      <c r="B763" s="688"/>
      <c r="C763" s="688"/>
      <c r="D763" s="689"/>
      <c r="E763" s="690"/>
      <c r="F763" s="691"/>
      <c r="G763" s="692"/>
    </row>
    <row r="764" spans="1:7">
      <c r="A764" s="687" t="s">
        <v>300</v>
      </c>
      <c r="B764" s="688"/>
      <c r="C764" s="688"/>
      <c r="D764" s="689"/>
      <c r="E764" s="690"/>
      <c r="F764" s="691"/>
      <c r="G764" s="692"/>
    </row>
    <row r="765" spans="1:7">
      <c r="A765" s="687" t="s">
        <v>301</v>
      </c>
      <c r="B765" s="688"/>
      <c r="C765" s="688"/>
      <c r="D765" s="689"/>
      <c r="E765" s="690"/>
      <c r="F765" s="691"/>
      <c r="G765" s="692"/>
    </row>
    <row r="766" spans="1:7">
      <c r="A766" s="687" t="s">
        <v>302</v>
      </c>
      <c r="B766" s="688"/>
      <c r="C766" s="688"/>
      <c r="D766" s="689"/>
      <c r="E766" s="690"/>
      <c r="F766" s="691"/>
      <c r="G766" s="692"/>
    </row>
    <row r="767" spans="1:7">
      <c r="A767" s="687" t="s">
        <v>303</v>
      </c>
      <c r="B767" s="688"/>
      <c r="C767" s="688"/>
      <c r="D767" s="689"/>
      <c r="E767" s="690"/>
      <c r="F767" s="691"/>
      <c r="G767" s="692"/>
    </row>
    <row r="768" spans="1:7">
      <c r="A768" s="671" t="s">
        <v>304</v>
      </c>
      <c r="B768" s="672"/>
      <c r="C768" s="672"/>
      <c r="D768" s="673"/>
      <c r="E768" s="693">
        <f>SUM(E769:E770)</f>
        <v>0</v>
      </c>
      <c r="F768" s="693">
        <f>SUM(F769:F770)</f>
        <v>0</v>
      </c>
      <c r="G768" s="260"/>
    </row>
    <row r="769" spans="1:7">
      <c r="A769" s="687" t="s">
        <v>305</v>
      </c>
      <c r="B769" s="688"/>
      <c r="C769" s="688"/>
      <c r="D769" s="689"/>
      <c r="E769" s="690"/>
      <c r="F769" s="691"/>
      <c r="G769" s="692"/>
    </row>
    <row r="770" spans="1:7">
      <c r="A770" s="687" t="s">
        <v>306</v>
      </c>
      <c r="B770" s="688"/>
      <c r="C770" s="688"/>
      <c r="D770" s="689"/>
      <c r="E770" s="690"/>
      <c r="F770" s="691"/>
      <c r="G770" s="692"/>
    </row>
    <row r="771" spans="1:7">
      <c r="A771" s="663" t="s">
        <v>307</v>
      </c>
      <c r="B771" s="664"/>
      <c r="C771" s="664"/>
      <c r="D771" s="665"/>
      <c r="E771" s="693">
        <f>SUM(E772:E773)</f>
        <v>0</v>
      </c>
      <c r="F771" s="693">
        <f>SUM(F772:F773)</f>
        <v>0</v>
      </c>
      <c r="G771" s="260"/>
    </row>
    <row r="772" spans="1:7">
      <c r="A772" s="687" t="s">
        <v>308</v>
      </c>
      <c r="B772" s="688"/>
      <c r="C772" s="688"/>
      <c r="D772" s="689"/>
      <c r="E772" s="690"/>
      <c r="F772" s="691"/>
      <c r="G772" s="692"/>
    </row>
    <row r="773" spans="1:7">
      <c r="A773" s="687" t="s">
        <v>309</v>
      </c>
      <c r="B773" s="688"/>
      <c r="C773" s="688"/>
      <c r="D773" s="689"/>
      <c r="E773" s="690"/>
      <c r="F773" s="691"/>
      <c r="G773" s="692"/>
    </row>
    <row r="774" spans="1:7">
      <c r="A774" s="663" t="s">
        <v>310</v>
      </c>
      <c r="B774" s="664"/>
      <c r="C774" s="664"/>
      <c r="D774" s="665"/>
      <c r="E774" s="693">
        <f>SUM(E775:E788)</f>
        <v>133</v>
      </c>
      <c r="F774" s="693">
        <f>SUM(F775:F788)</f>
        <v>170</v>
      </c>
      <c r="G774" s="260"/>
    </row>
    <row r="775" spans="1:7">
      <c r="A775" s="687" t="s">
        <v>311</v>
      </c>
      <c r="B775" s="688"/>
      <c r="C775" s="688"/>
      <c r="D775" s="689"/>
      <c r="E775" s="666"/>
      <c r="F775" s="667"/>
      <c r="G775" s="260"/>
    </row>
    <row r="776" spans="1:7">
      <c r="A776" s="687" t="s">
        <v>312</v>
      </c>
      <c r="B776" s="688"/>
      <c r="C776" s="688"/>
      <c r="D776" s="689"/>
      <c r="E776" s="666"/>
      <c r="F776" s="667"/>
      <c r="G776" s="260"/>
    </row>
    <row r="777" spans="1:7">
      <c r="A777" s="687" t="s">
        <v>313</v>
      </c>
      <c r="B777" s="688"/>
      <c r="C777" s="688"/>
      <c r="D777" s="689"/>
      <c r="E777" s="666"/>
      <c r="F777" s="667"/>
      <c r="G777" s="260"/>
    </row>
    <row r="778" spans="1:7">
      <c r="A778" s="687" t="s">
        <v>314</v>
      </c>
      <c r="B778" s="688"/>
      <c r="C778" s="688"/>
      <c r="D778" s="689"/>
      <c r="E778" s="666"/>
      <c r="F778" s="667"/>
      <c r="G778" s="260"/>
    </row>
    <row r="779" spans="1:7">
      <c r="A779" s="687" t="s">
        <v>315</v>
      </c>
      <c r="B779" s="688"/>
      <c r="C779" s="688"/>
      <c r="D779" s="689"/>
      <c r="E779" s="666"/>
      <c r="F779" s="667"/>
      <c r="G779" s="260"/>
    </row>
    <row r="780" spans="1:7">
      <c r="A780" s="687" t="s">
        <v>316</v>
      </c>
      <c r="B780" s="688"/>
      <c r="C780" s="688"/>
      <c r="D780" s="689"/>
      <c r="E780" s="666"/>
      <c r="F780" s="667"/>
      <c r="G780" s="260"/>
    </row>
    <row r="781" spans="1:7">
      <c r="A781" s="687" t="s">
        <v>317</v>
      </c>
      <c r="B781" s="688"/>
      <c r="C781" s="688"/>
      <c r="D781" s="689"/>
      <c r="E781" s="666"/>
      <c r="F781" s="667"/>
      <c r="G781" s="260"/>
    </row>
    <row r="782" spans="1:7">
      <c r="A782" s="687" t="s">
        <v>318</v>
      </c>
      <c r="B782" s="688"/>
      <c r="C782" s="688"/>
      <c r="D782" s="689"/>
      <c r="E782" s="666"/>
      <c r="F782" s="667"/>
      <c r="G782" s="260"/>
    </row>
    <row r="783" spans="1:7">
      <c r="A783" s="687" t="s">
        <v>319</v>
      </c>
      <c r="B783" s="688"/>
      <c r="C783" s="688"/>
      <c r="D783" s="689"/>
      <c r="E783" s="666"/>
      <c r="F783" s="667"/>
      <c r="G783" s="260"/>
    </row>
    <row r="784" spans="1:7">
      <c r="A784" s="694" t="s">
        <v>320</v>
      </c>
      <c r="B784" s="695"/>
      <c r="C784" s="695"/>
      <c r="D784" s="696"/>
      <c r="E784" s="666"/>
      <c r="F784" s="667"/>
      <c r="G784" s="260"/>
    </row>
    <row r="785" spans="1:7">
      <c r="A785" s="694" t="s">
        <v>321</v>
      </c>
      <c r="B785" s="695"/>
      <c r="C785" s="695"/>
      <c r="D785" s="696"/>
      <c r="E785" s="666"/>
      <c r="F785" s="667"/>
      <c r="G785" s="260"/>
    </row>
    <row r="786" spans="1:7">
      <c r="A786" s="694" t="s">
        <v>322</v>
      </c>
      <c r="B786" s="695"/>
      <c r="C786" s="695"/>
      <c r="D786" s="696"/>
      <c r="E786" s="666"/>
      <c r="F786" s="667"/>
      <c r="G786" s="260"/>
    </row>
    <row r="787" spans="1:7">
      <c r="A787" s="697" t="s">
        <v>323</v>
      </c>
      <c r="B787" s="698"/>
      <c r="C787" s="698"/>
      <c r="D787" s="699"/>
      <c r="E787" s="666"/>
      <c r="F787" s="667"/>
      <c r="G787" s="260"/>
    </row>
    <row r="788" spans="1:7" ht="14.25" thickBot="1">
      <c r="A788" s="700" t="s">
        <v>303</v>
      </c>
      <c r="B788" s="701"/>
      <c r="C788" s="701"/>
      <c r="D788" s="702"/>
      <c r="E788" s="666">
        <v>133</v>
      </c>
      <c r="F788" s="667">
        <v>170</v>
      </c>
      <c r="G788" s="260"/>
    </row>
    <row r="789" spans="1:7" ht="14.25" thickBot="1">
      <c r="A789" s="703" t="s">
        <v>324</v>
      </c>
      <c r="B789" s="704"/>
      <c r="C789" s="704"/>
      <c r="D789" s="705"/>
      <c r="E789" s="706">
        <f>SUM(E746+E755+E756+E757+E758+E759)</f>
        <v>41850.99</v>
      </c>
      <c r="F789" s="706">
        <f>SUM(F746+F755+F756+F757+F758+F759)</f>
        <v>53954.5</v>
      </c>
      <c r="G789" s="657"/>
    </row>
    <row r="790" spans="1:7">
      <c r="A790" s="707"/>
      <c r="B790" s="707"/>
      <c r="C790" s="707"/>
      <c r="D790" s="707"/>
      <c r="E790" s="707"/>
      <c r="F790" s="707"/>
      <c r="G790" s="657"/>
    </row>
    <row r="791" spans="1:7">
      <c r="A791" s="12" t="s">
        <v>325</v>
      </c>
      <c r="B791" s="151"/>
      <c r="C791" s="151"/>
      <c r="D791" s="151"/>
    </row>
    <row r="792" spans="1:7" ht="15.75" thickBot="1">
      <c r="A792" s="586"/>
      <c r="B792" s="586"/>
      <c r="C792" s="341"/>
    </row>
    <row r="793" spans="1:7" ht="15.75">
      <c r="A793" s="708" t="s">
        <v>326</v>
      </c>
      <c r="B793" s="709"/>
      <c r="C793" s="710" t="s">
        <v>263</v>
      </c>
      <c r="D793" s="710" t="s">
        <v>264</v>
      </c>
    </row>
    <row r="794" spans="1:7" ht="15.75" thickBot="1">
      <c r="A794" s="711"/>
      <c r="B794" s="712"/>
      <c r="C794" s="713"/>
      <c r="D794" s="714"/>
    </row>
    <row r="795" spans="1:7">
      <c r="A795" s="715" t="s">
        <v>327</v>
      </c>
      <c r="B795" s="716"/>
      <c r="C795" s="717">
        <v>37452.400000000001</v>
      </c>
      <c r="D795" s="718">
        <v>222627.52</v>
      </c>
    </row>
    <row r="796" spans="1:7">
      <c r="A796" s="448" t="s">
        <v>328</v>
      </c>
      <c r="B796" s="449"/>
      <c r="C796" s="632">
        <v>0</v>
      </c>
      <c r="D796" s="633">
        <v>0</v>
      </c>
    </row>
    <row r="797" spans="1:7">
      <c r="A797" s="448" t="s">
        <v>329</v>
      </c>
      <c r="B797" s="449"/>
      <c r="C797" s="632">
        <v>181024.17</v>
      </c>
      <c r="D797" s="633">
        <v>114511.72</v>
      </c>
    </row>
    <row r="798" spans="1:7" ht="29.45" customHeight="1">
      <c r="A798" s="451" t="s">
        <v>330</v>
      </c>
      <c r="B798" s="452"/>
      <c r="C798" s="632"/>
      <c r="D798" s="633"/>
    </row>
    <row r="799" spans="1:7" ht="42" customHeight="1">
      <c r="A799" s="451" t="s">
        <v>331</v>
      </c>
      <c r="B799" s="452"/>
      <c r="C799" s="632"/>
      <c r="D799" s="633"/>
    </row>
    <row r="800" spans="1:7" ht="29.45" customHeight="1">
      <c r="A800" s="451" t="s">
        <v>332</v>
      </c>
      <c r="B800" s="452"/>
      <c r="C800" s="632">
        <v>6345.61</v>
      </c>
      <c r="D800" s="633">
        <v>5922.67</v>
      </c>
    </row>
    <row r="801" spans="1:4">
      <c r="A801" s="451" t="s">
        <v>333</v>
      </c>
      <c r="B801" s="452"/>
      <c r="C801" s="632"/>
      <c r="D801" s="633"/>
    </row>
    <row r="802" spans="1:4" ht="21.75" customHeight="1">
      <c r="A802" s="577" t="s">
        <v>334</v>
      </c>
      <c r="B802" s="578"/>
      <c r="C802" s="632">
        <v>3080</v>
      </c>
      <c r="D802" s="633"/>
    </row>
    <row r="803" spans="1:4" ht="33" customHeight="1">
      <c r="A803" s="451" t="s">
        <v>335</v>
      </c>
      <c r="B803" s="452"/>
      <c r="C803" s="719"/>
      <c r="D803" s="238"/>
    </row>
    <row r="804" spans="1:4" ht="14.25" thickBot="1">
      <c r="A804" s="453" t="s">
        <v>17</v>
      </c>
      <c r="B804" s="454"/>
      <c r="C804" s="243"/>
      <c r="D804" s="244"/>
    </row>
    <row r="805" spans="1:4" ht="16.5" thickBot="1">
      <c r="A805" s="720" t="s">
        <v>83</v>
      </c>
      <c r="B805" s="721"/>
      <c r="C805" s="722">
        <f>SUM(C795:C804)</f>
        <v>227902.18</v>
      </c>
      <c r="D805" s="722">
        <f>SUM(D795:D804)</f>
        <v>343061.91</v>
      </c>
    </row>
    <row r="835" spans="1:6" ht="14.25">
      <c r="A835" s="305" t="s">
        <v>336</v>
      </c>
      <c r="B835" s="305"/>
      <c r="C835" s="305"/>
    </row>
    <row r="836" spans="1:6" ht="15" thickBot="1">
      <c r="A836" s="586"/>
      <c r="B836" s="586"/>
      <c r="C836" s="586"/>
    </row>
    <row r="837" spans="1:6" ht="26.25" thickBot="1">
      <c r="A837" s="723" t="s">
        <v>337</v>
      </c>
      <c r="B837" s="724"/>
      <c r="C837" s="724"/>
      <c r="D837" s="725"/>
      <c r="E837" s="617" t="s">
        <v>263</v>
      </c>
      <c r="F837" s="343" t="s">
        <v>264</v>
      </c>
    </row>
    <row r="838" spans="1:6" ht="14.25" thickBot="1">
      <c r="A838" s="425" t="s">
        <v>338</v>
      </c>
      <c r="B838" s="726"/>
      <c r="C838" s="726"/>
      <c r="D838" s="727"/>
      <c r="E838" s="728">
        <f>E839+E840+E841</f>
        <v>0</v>
      </c>
      <c r="F838" s="728">
        <f>F839+F840+F841</f>
        <v>0</v>
      </c>
    </row>
    <row r="839" spans="1:6">
      <c r="A839" s="729" t="s">
        <v>339</v>
      </c>
      <c r="B839" s="730"/>
      <c r="C839" s="730"/>
      <c r="D839" s="731"/>
      <c r="E839" s="732"/>
      <c r="F839" s="733"/>
    </row>
    <row r="840" spans="1:6">
      <c r="A840" s="734" t="s">
        <v>340</v>
      </c>
      <c r="B840" s="735"/>
      <c r="C840" s="735"/>
      <c r="D840" s="736"/>
      <c r="E840" s="737"/>
      <c r="F840" s="738"/>
    </row>
    <row r="841" spans="1:6" ht="14.25" thickBot="1">
      <c r="A841" s="739" t="s">
        <v>341</v>
      </c>
      <c r="B841" s="740"/>
      <c r="C841" s="740"/>
      <c r="D841" s="741"/>
      <c r="E841" s="742"/>
      <c r="F841" s="743"/>
    </row>
    <row r="842" spans="1:6" ht="14.25" thickBot="1">
      <c r="A842" s="744" t="s">
        <v>342</v>
      </c>
      <c r="B842" s="745"/>
      <c r="C842" s="745"/>
      <c r="D842" s="746"/>
      <c r="E842" s="747"/>
      <c r="F842" s="748"/>
    </row>
    <row r="843" spans="1:6" ht="14.25" thickBot="1">
      <c r="A843" s="749" t="s">
        <v>343</v>
      </c>
      <c r="B843" s="750"/>
      <c r="C843" s="750"/>
      <c r="D843" s="751"/>
      <c r="E843" s="747">
        <f>E844+E845+E846+E847+E848+E849+E850+E851+E852+E853</f>
        <v>1082.83</v>
      </c>
      <c r="F843" s="747">
        <f>F844+F845+F846+F847+F848+F849+F850+F851+F852+F853</f>
        <v>13877.6</v>
      </c>
    </row>
    <row r="844" spans="1:6">
      <c r="A844" s="752" t="s">
        <v>344</v>
      </c>
      <c r="B844" s="753"/>
      <c r="C844" s="753"/>
      <c r="D844" s="754"/>
      <c r="E844" s="732"/>
      <c r="F844" s="732"/>
    </row>
    <row r="845" spans="1:6">
      <c r="A845" s="755" t="s">
        <v>345</v>
      </c>
      <c r="B845" s="756"/>
      <c r="C845" s="756"/>
      <c r="D845" s="757"/>
      <c r="E845" s="737"/>
      <c r="F845" s="737"/>
    </row>
    <row r="846" spans="1:6">
      <c r="A846" s="755" t="s">
        <v>346</v>
      </c>
      <c r="B846" s="756"/>
      <c r="C846" s="756"/>
      <c r="D846" s="757"/>
      <c r="E846" s="737"/>
      <c r="F846" s="737"/>
    </row>
    <row r="847" spans="1:6">
      <c r="A847" s="755" t="s">
        <v>347</v>
      </c>
      <c r="B847" s="756"/>
      <c r="C847" s="756"/>
      <c r="D847" s="757"/>
      <c r="E847" s="737"/>
      <c r="F847" s="738"/>
    </row>
    <row r="848" spans="1:6">
      <c r="A848" s="755" t="s">
        <v>348</v>
      </c>
      <c r="B848" s="756"/>
      <c r="C848" s="756"/>
      <c r="D848" s="757"/>
      <c r="E848" s="737"/>
      <c r="F848" s="738">
        <v>12268.49</v>
      </c>
    </row>
    <row r="849" spans="1:6">
      <c r="A849" s="755" t="s">
        <v>349</v>
      </c>
      <c r="B849" s="756"/>
      <c r="C849" s="756"/>
      <c r="D849" s="757"/>
      <c r="E849" s="758"/>
      <c r="F849" s="759"/>
    </row>
    <row r="850" spans="1:6">
      <c r="A850" s="755" t="s">
        <v>350</v>
      </c>
      <c r="B850" s="756"/>
      <c r="C850" s="756"/>
      <c r="D850" s="757"/>
      <c r="E850" s="758"/>
      <c r="F850" s="759"/>
    </row>
    <row r="851" spans="1:6" ht="25.9" customHeight="1">
      <c r="A851" s="734" t="s">
        <v>351</v>
      </c>
      <c r="B851" s="735"/>
      <c r="C851" s="735"/>
      <c r="D851" s="736"/>
      <c r="E851" s="737"/>
      <c r="F851" s="738"/>
    </row>
    <row r="852" spans="1:6" ht="54.6" customHeight="1">
      <c r="A852" s="734" t="s">
        <v>352</v>
      </c>
      <c r="B852" s="735"/>
      <c r="C852" s="735"/>
      <c r="D852" s="736"/>
      <c r="E852" s="758"/>
      <c r="F852" s="759"/>
    </row>
    <row r="853" spans="1:6" ht="53.45" customHeight="1" thickBot="1">
      <c r="A853" s="739" t="s">
        <v>353</v>
      </c>
      <c r="B853" s="740"/>
      <c r="C853" s="740"/>
      <c r="D853" s="741"/>
      <c r="E853" s="758">
        <v>1082.83</v>
      </c>
      <c r="F853" s="759">
        <v>1609.11</v>
      </c>
    </row>
    <row r="854" spans="1:6" ht="14.25" thickBot="1">
      <c r="A854" s="760" t="s">
        <v>83</v>
      </c>
      <c r="B854" s="761"/>
      <c r="C854" s="761"/>
      <c r="D854" s="762"/>
      <c r="E854" s="419">
        <f>SUM(E838+E842+E843)</f>
        <v>1082.83</v>
      </c>
      <c r="F854" s="419">
        <f>SUM(F838+F842+F843)</f>
        <v>13877.6</v>
      </c>
    </row>
    <row r="878" spans="1:6">
      <c r="A878" s="12" t="s">
        <v>354</v>
      </c>
      <c r="B878" s="151"/>
      <c r="C878" s="151"/>
      <c r="D878" s="151"/>
    </row>
    <row r="879" spans="1:6" ht="15.75" thickBot="1">
      <c r="A879" s="586"/>
      <c r="B879" s="586"/>
      <c r="C879" s="341"/>
      <c r="D879" s="341"/>
    </row>
    <row r="880" spans="1:6" ht="26.25" thickBot="1">
      <c r="A880" s="265" t="s">
        <v>355</v>
      </c>
      <c r="B880" s="266"/>
      <c r="C880" s="266"/>
      <c r="D880" s="267"/>
      <c r="E880" s="617" t="s">
        <v>263</v>
      </c>
      <c r="F880" s="343" t="s">
        <v>264</v>
      </c>
    </row>
    <row r="881" spans="1:6" ht="41.25" customHeight="1" thickBot="1">
      <c r="A881" s="763" t="s">
        <v>356</v>
      </c>
      <c r="B881" s="764"/>
      <c r="C881" s="764"/>
      <c r="D881" s="765"/>
      <c r="E881" s="766"/>
      <c r="F881" s="766"/>
    </row>
    <row r="882" spans="1:6" ht="14.25" thickBot="1">
      <c r="A882" s="425" t="s">
        <v>357</v>
      </c>
      <c r="B882" s="726"/>
      <c r="C882" s="726"/>
      <c r="D882" s="727"/>
      <c r="E882" s="767">
        <f>SUM(E883+E884+E888)</f>
        <v>292.52</v>
      </c>
      <c r="F882" s="767">
        <f>SUM(F883+F884+F888)</f>
        <v>556.30999999999995</v>
      </c>
    </row>
    <row r="883" spans="1:6">
      <c r="A883" s="768" t="s">
        <v>358</v>
      </c>
      <c r="B883" s="769"/>
      <c r="C883" s="769"/>
      <c r="D883" s="770"/>
      <c r="E883" s="771"/>
      <c r="F883" s="771"/>
    </row>
    <row r="884" spans="1:6">
      <c r="A884" s="320" t="s">
        <v>359</v>
      </c>
      <c r="B884" s="772"/>
      <c r="C884" s="772"/>
      <c r="D884" s="773"/>
      <c r="E884" s="774">
        <f>SUM(E886:E887)</f>
        <v>0</v>
      </c>
      <c r="F884" s="774">
        <f>SUM(F886:F887)</f>
        <v>0</v>
      </c>
    </row>
    <row r="885" spans="1:6" ht="29.45" customHeight="1">
      <c r="A885" s="331" t="s">
        <v>360</v>
      </c>
      <c r="B885" s="775"/>
      <c r="C885" s="775"/>
      <c r="D885" s="471"/>
      <c r="E885" s="632"/>
      <c r="F885" s="632"/>
    </row>
    <row r="886" spans="1:6">
      <c r="A886" s="331" t="s">
        <v>361</v>
      </c>
      <c r="B886" s="775"/>
      <c r="C886" s="775"/>
      <c r="D886" s="471"/>
      <c r="E886" s="632"/>
      <c r="F886" s="632"/>
    </row>
    <row r="887" spans="1:6">
      <c r="A887" s="331" t="s">
        <v>362</v>
      </c>
      <c r="B887" s="775"/>
      <c r="C887" s="775"/>
      <c r="D887" s="471"/>
      <c r="E887" s="632"/>
      <c r="F887" s="632"/>
    </row>
    <row r="888" spans="1:6">
      <c r="A888" s="472" t="s">
        <v>363</v>
      </c>
      <c r="B888" s="776"/>
      <c r="C888" s="776"/>
      <c r="D888" s="473"/>
      <c r="E888" s="777">
        <f>E889+E890+E891+E892+E893</f>
        <v>292.52</v>
      </c>
      <c r="F888" s="777">
        <f>F889+F890+F891+F892+F893</f>
        <v>556.30999999999995</v>
      </c>
    </row>
    <row r="889" spans="1:6">
      <c r="A889" s="331" t="s">
        <v>364</v>
      </c>
      <c r="B889" s="775"/>
      <c r="C889" s="775"/>
      <c r="D889" s="471"/>
      <c r="E889" s="632"/>
      <c r="F889" s="632"/>
    </row>
    <row r="890" spans="1:6">
      <c r="A890" s="331" t="s">
        <v>365</v>
      </c>
      <c r="B890" s="775"/>
      <c r="C890" s="775"/>
      <c r="D890" s="471"/>
      <c r="E890" s="632"/>
      <c r="F890" s="632"/>
    </row>
    <row r="891" spans="1:6">
      <c r="A891" s="331" t="s">
        <v>366</v>
      </c>
      <c r="B891" s="775"/>
      <c r="C891" s="775"/>
      <c r="D891" s="471"/>
      <c r="E891" s="632"/>
      <c r="F891" s="632"/>
    </row>
    <row r="892" spans="1:6">
      <c r="A892" s="331" t="s">
        <v>367</v>
      </c>
      <c r="B892" s="775"/>
      <c r="C892" s="775"/>
      <c r="D892" s="471"/>
      <c r="E892" s="632"/>
      <c r="F892" s="632"/>
    </row>
    <row r="893" spans="1:6" ht="65.45" customHeight="1" thickBot="1">
      <c r="A893" s="778" t="s">
        <v>368</v>
      </c>
      <c r="B893" s="779"/>
      <c r="C893" s="779"/>
      <c r="D893" s="780"/>
      <c r="E893" s="781">
        <v>292.52</v>
      </c>
      <c r="F893" s="781">
        <v>556.30999999999995</v>
      </c>
    </row>
    <row r="894" spans="1:6" ht="14.25" thickBot="1">
      <c r="A894" s="782" t="s">
        <v>369</v>
      </c>
      <c r="B894" s="783"/>
      <c r="C894" s="783"/>
      <c r="D894" s="784"/>
      <c r="E894" s="785">
        <f>SUM(E881+E882)</f>
        <v>292.52</v>
      </c>
      <c r="F894" s="785">
        <f>SUM(F881+F882)</f>
        <v>556.30999999999995</v>
      </c>
    </row>
    <row r="921" spans="1:6" ht="14.25">
      <c r="A921" s="67" t="s">
        <v>370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6"/>
      <c r="B923" s="787"/>
      <c r="C923" s="787"/>
      <c r="D923" s="788"/>
      <c r="E923" s="789" t="s">
        <v>263</v>
      </c>
      <c r="F923" s="790" t="s">
        <v>264</v>
      </c>
    </row>
    <row r="924" spans="1:6" ht="14.25" thickBot="1">
      <c r="A924" s="791" t="s">
        <v>371</v>
      </c>
      <c r="B924" s="792"/>
      <c r="C924" s="792"/>
      <c r="D924" s="793"/>
      <c r="E924" s="766"/>
      <c r="F924" s="766"/>
    </row>
    <row r="925" spans="1:6" ht="14.25" thickBot="1">
      <c r="A925" s="794" t="s">
        <v>372</v>
      </c>
      <c r="B925" s="795"/>
      <c r="C925" s="795"/>
      <c r="D925" s="796"/>
      <c r="E925" s="767">
        <f>SUM(E926:E927)</f>
        <v>13.59</v>
      </c>
      <c r="F925" s="767">
        <f>SUM(F926:F927)</f>
        <v>11.2</v>
      </c>
    </row>
    <row r="926" spans="1:6" ht="22.5" customHeight="1">
      <c r="A926" s="797" t="s">
        <v>373</v>
      </c>
      <c r="B926" s="798"/>
      <c r="C926" s="798"/>
      <c r="D926" s="799"/>
      <c r="E926" s="717">
        <v>13.59</v>
      </c>
      <c r="F926" s="717">
        <v>11.2</v>
      </c>
    </row>
    <row r="927" spans="1:6" ht="15.75" customHeight="1" thickBot="1">
      <c r="A927" s="800" t="s">
        <v>374</v>
      </c>
      <c r="B927" s="801"/>
      <c r="C927" s="801"/>
      <c r="D927" s="802"/>
      <c r="E927" s="803"/>
      <c r="F927" s="803"/>
    </row>
    <row r="928" spans="1:6">
      <c r="A928" s="804" t="s">
        <v>375</v>
      </c>
      <c r="B928" s="805"/>
      <c r="C928" s="805"/>
      <c r="D928" s="806"/>
      <c r="E928" s="807">
        <f>SUM(E929:E935)</f>
        <v>0</v>
      </c>
      <c r="F928" s="807">
        <f>SUM(F929:F935)</f>
        <v>0</v>
      </c>
    </row>
    <row r="929" spans="1:6">
      <c r="A929" s="808" t="s">
        <v>376</v>
      </c>
      <c r="B929" s="809"/>
      <c r="C929" s="809"/>
      <c r="D929" s="810"/>
      <c r="E929" s="777"/>
      <c r="F929" s="777"/>
    </row>
    <row r="930" spans="1:6">
      <c r="A930" s="808" t="s">
        <v>377</v>
      </c>
      <c r="B930" s="809"/>
      <c r="C930" s="809"/>
      <c r="D930" s="810"/>
      <c r="E930" s="632"/>
      <c r="F930" s="632"/>
    </row>
    <row r="931" spans="1:6">
      <c r="A931" s="811" t="s">
        <v>378</v>
      </c>
      <c r="B931" s="812"/>
      <c r="C931" s="812"/>
      <c r="D931" s="813"/>
      <c r="E931" s="717"/>
      <c r="F931" s="717"/>
    </row>
    <row r="932" spans="1:6">
      <c r="A932" s="814" t="s">
        <v>379</v>
      </c>
      <c r="B932" s="815"/>
      <c r="C932" s="815"/>
      <c r="D932" s="816"/>
      <c r="E932" s="632"/>
      <c r="F932" s="632"/>
    </row>
    <row r="933" spans="1:6">
      <c r="A933" s="814" t="s">
        <v>380</v>
      </c>
      <c r="B933" s="815"/>
      <c r="C933" s="815"/>
      <c r="D933" s="816"/>
      <c r="E933" s="803"/>
      <c r="F933" s="803"/>
    </row>
    <row r="934" spans="1:6">
      <c r="A934" s="814" t="s">
        <v>381</v>
      </c>
      <c r="B934" s="815"/>
      <c r="C934" s="815"/>
      <c r="D934" s="816"/>
      <c r="E934" s="803"/>
      <c r="F934" s="803"/>
    </row>
    <row r="935" spans="1:6" ht="14.25" thickBot="1">
      <c r="A935" s="817" t="s">
        <v>135</v>
      </c>
      <c r="B935" s="818"/>
      <c r="C935" s="818"/>
      <c r="D935" s="819"/>
      <c r="E935" s="803"/>
      <c r="F935" s="803"/>
    </row>
    <row r="936" spans="1:6" ht="16.5" thickBot="1">
      <c r="A936" s="720" t="s">
        <v>83</v>
      </c>
      <c r="B936" s="820"/>
      <c r="C936" s="820"/>
      <c r="D936" s="721"/>
      <c r="E936" s="821">
        <f>SUM(E924+E925+E928)</f>
        <v>13.59</v>
      </c>
      <c r="F936" s="821">
        <f>SUM(F924+F925+F928)</f>
        <v>11.2</v>
      </c>
    </row>
    <row r="937" spans="1:6" ht="15.75">
      <c r="A937" s="822"/>
      <c r="B937" s="822"/>
      <c r="C937" s="822"/>
      <c r="D937" s="822"/>
      <c r="E937" s="823"/>
      <c r="F937" s="823"/>
    </row>
    <row r="939" spans="1:6" ht="14.25">
      <c r="A939" s="305" t="s">
        <v>382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7" t="s">
        <v>263</v>
      </c>
      <c r="F941" s="343" t="s">
        <v>264</v>
      </c>
    </row>
    <row r="942" spans="1:6" ht="14.25" thickBot="1">
      <c r="A942" s="425" t="s">
        <v>372</v>
      </c>
      <c r="B942" s="726"/>
      <c r="C942" s="726"/>
      <c r="D942" s="727"/>
      <c r="E942" s="767">
        <f>E943+E944</f>
        <v>0</v>
      </c>
      <c r="F942" s="767">
        <f>F943+F944</f>
        <v>0</v>
      </c>
    </row>
    <row r="943" spans="1:6">
      <c r="A943" s="752" t="s">
        <v>383</v>
      </c>
      <c r="B943" s="753"/>
      <c r="C943" s="753"/>
      <c r="D943" s="754"/>
      <c r="E943" s="824"/>
      <c r="F943" s="825"/>
    </row>
    <row r="944" spans="1:6" ht="14.25" thickBot="1">
      <c r="A944" s="826" t="s">
        <v>384</v>
      </c>
      <c r="B944" s="827"/>
      <c r="C944" s="827"/>
      <c r="D944" s="828"/>
      <c r="E944" s="781"/>
      <c r="F944" s="829"/>
    </row>
    <row r="945" spans="1:6" ht="14.25" thickBot="1">
      <c r="A945" s="425" t="s">
        <v>385</v>
      </c>
      <c r="B945" s="726"/>
      <c r="C945" s="726"/>
      <c r="D945" s="727"/>
      <c r="E945" s="767">
        <f>SUM(E946:E951)</f>
        <v>0</v>
      </c>
      <c r="F945" s="767">
        <f>SUM(F946:F951)</f>
        <v>0</v>
      </c>
    </row>
    <row r="946" spans="1:6">
      <c r="A946" s="755" t="s">
        <v>386</v>
      </c>
      <c r="B946" s="756"/>
      <c r="C946" s="756"/>
      <c r="D946" s="757"/>
      <c r="E946" s="632"/>
      <c r="F946" s="632"/>
    </row>
    <row r="947" spans="1:6">
      <c r="A947" s="734" t="s">
        <v>387</v>
      </c>
      <c r="B947" s="735"/>
      <c r="C947" s="735"/>
      <c r="D947" s="736"/>
      <c r="E947" s="632"/>
      <c r="F947" s="632"/>
    </row>
    <row r="948" spans="1:6">
      <c r="A948" s="734" t="s">
        <v>388</v>
      </c>
      <c r="B948" s="735"/>
      <c r="C948" s="735"/>
      <c r="D948" s="736"/>
      <c r="E948" s="803"/>
      <c r="F948" s="803"/>
    </row>
    <row r="949" spans="1:6">
      <c r="A949" s="734" t="s">
        <v>389</v>
      </c>
      <c r="B949" s="735"/>
      <c r="C949" s="735"/>
      <c r="D949" s="736"/>
      <c r="E949" s="803"/>
      <c r="F949" s="803"/>
    </row>
    <row r="950" spans="1:6">
      <c r="A950" s="734" t="s">
        <v>390</v>
      </c>
      <c r="B950" s="735"/>
      <c r="C950" s="735"/>
      <c r="D950" s="736"/>
      <c r="E950" s="803"/>
      <c r="F950" s="803"/>
    </row>
    <row r="951" spans="1:6" ht="14.25" thickBot="1">
      <c r="A951" s="830" t="s">
        <v>135</v>
      </c>
      <c r="B951" s="831"/>
      <c r="C951" s="831"/>
      <c r="D951" s="832"/>
      <c r="E951" s="803"/>
      <c r="F951" s="803"/>
    </row>
    <row r="952" spans="1:6" ht="14.25" thickBot="1">
      <c r="A952" s="439"/>
      <c r="B952" s="833"/>
      <c r="C952" s="833"/>
      <c r="D952" s="440"/>
      <c r="E952" s="419">
        <f>SUM(E942+E945)</f>
        <v>0</v>
      </c>
      <c r="F952" s="419">
        <f>SUM(F942+F945)</f>
        <v>0</v>
      </c>
    </row>
    <row r="968" spans="1:6" ht="15.75">
      <c r="A968" s="834" t="s">
        <v>391</v>
      </c>
      <c r="B968" s="834"/>
      <c r="C968" s="834"/>
      <c r="D968" s="834"/>
      <c r="E968" s="834"/>
      <c r="F968" s="834"/>
    </row>
    <row r="969" spans="1:6" ht="14.25" thickBot="1">
      <c r="A969" s="835"/>
      <c r="B969" s="260"/>
      <c r="C969" s="260"/>
      <c r="D969" s="260"/>
      <c r="E969" s="260"/>
      <c r="F969" s="260"/>
    </row>
    <row r="970" spans="1:6" ht="14.25" thickBot="1">
      <c r="A970" s="836" t="s">
        <v>392</v>
      </c>
      <c r="B970" s="837"/>
      <c r="C970" s="838" t="s">
        <v>393</v>
      </c>
      <c r="D970" s="839"/>
      <c r="E970" s="839"/>
      <c r="F970" s="840"/>
    </row>
    <row r="971" spans="1:6" ht="14.25" thickBot="1">
      <c r="A971" s="841"/>
      <c r="B971" s="842"/>
      <c r="C971" s="843" t="s">
        <v>394</v>
      </c>
      <c r="D971" s="844" t="s">
        <v>395</v>
      </c>
      <c r="E971" s="845" t="s">
        <v>265</v>
      </c>
      <c r="F971" s="844" t="s">
        <v>269</v>
      </c>
    </row>
    <row r="972" spans="1:6">
      <c r="A972" s="846" t="s">
        <v>396</v>
      </c>
      <c r="B972" s="346"/>
      <c r="C972" s="847">
        <f>SUM(C973:C973)</f>
        <v>0</v>
      </c>
      <c r="D972" s="847">
        <f t="shared" ref="D972:F972" si="22">SUM(D973:D973)</f>
        <v>2078.27</v>
      </c>
      <c r="E972" s="847">
        <f t="shared" si="22"/>
        <v>0</v>
      </c>
      <c r="F972" s="847">
        <f t="shared" si="22"/>
        <v>32946.92</v>
      </c>
    </row>
    <row r="973" spans="1:6">
      <c r="A973" s="848" t="s">
        <v>397</v>
      </c>
      <c r="B973" s="350"/>
      <c r="C973" s="295"/>
      <c r="D973" s="237">
        <v>2078.27</v>
      </c>
      <c r="E973" s="236"/>
      <c r="F973" s="237">
        <v>32946.92</v>
      </c>
    </row>
    <row r="974" spans="1:6">
      <c r="A974" s="848"/>
      <c r="B974" s="350"/>
      <c r="C974" s="295"/>
      <c r="D974" s="237"/>
      <c r="E974" s="236"/>
      <c r="F974" s="237"/>
    </row>
    <row r="975" spans="1:6">
      <c r="A975" s="848" t="s">
        <v>398</v>
      </c>
      <c r="B975" s="350"/>
      <c r="C975" s="295"/>
      <c r="D975" s="237"/>
      <c r="E975" s="236"/>
      <c r="F975" s="237"/>
    </row>
    <row r="976" spans="1:6">
      <c r="A976" s="849"/>
      <c r="B976" s="452"/>
      <c r="C976" s="295"/>
      <c r="D976" s="237"/>
      <c r="E976" s="236"/>
      <c r="F976" s="237"/>
    </row>
    <row r="977" spans="1:6" ht="14.25" thickBot="1">
      <c r="A977" s="850"/>
      <c r="B977" s="368"/>
      <c r="C977" s="851"/>
      <c r="D977" s="243"/>
      <c r="E977" s="242"/>
      <c r="F977" s="243">
        <v>0</v>
      </c>
    </row>
    <row r="978" spans="1:6" ht="14.25" thickBot="1">
      <c r="A978" s="852" t="s">
        <v>136</v>
      </c>
      <c r="B978" s="853"/>
      <c r="C978" s="854">
        <f>C972+C976+C977</f>
        <v>0</v>
      </c>
      <c r="D978" s="854">
        <f t="shared" ref="D978:F978" si="23">D972+D976+D977</f>
        <v>2078.27</v>
      </c>
      <c r="E978" s="854">
        <f t="shared" si="23"/>
        <v>0</v>
      </c>
      <c r="F978" s="854">
        <f t="shared" si="23"/>
        <v>32946.92</v>
      </c>
    </row>
    <row r="981" spans="1:6" ht="30" customHeight="1">
      <c r="A981" s="212" t="s">
        <v>399</v>
      </c>
      <c r="B981" s="212"/>
      <c r="C981" s="212"/>
      <c r="D981" s="212"/>
      <c r="E981" s="855"/>
      <c r="F981" s="855"/>
    </row>
    <row r="983" spans="1:6" ht="15">
      <c r="A983" s="305" t="s">
        <v>400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32</v>
      </c>
      <c r="B985" s="362"/>
      <c r="C985" s="310" t="s">
        <v>401</v>
      </c>
      <c r="D985" s="310" t="s">
        <v>402</v>
      </c>
    </row>
    <row r="986" spans="1:6" ht="14.25" thickBot="1">
      <c r="A986" s="487" t="s">
        <v>403</v>
      </c>
      <c r="B986" s="856"/>
      <c r="C986" s="857">
        <v>73</v>
      </c>
      <c r="D986" s="858">
        <v>71</v>
      </c>
    </row>
    <row r="989" spans="1:6" ht="24" customHeight="1">
      <c r="A989" s="305" t="s">
        <v>404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43" t="s">
        <v>405</v>
      </c>
      <c r="B991" s="844" t="s">
        <v>406</v>
      </c>
      <c r="C991" s="844" t="s">
        <v>151</v>
      </c>
      <c r="D991" s="220" t="s">
        <v>407</v>
      </c>
      <c r="E991" s="219" t="s">
        <v>408</v>
      </c>
    </row>
    <row r="992" spans="1:6">
      <c r="A992" s="859" t="s">
        <v>80</v>
      </c>
      <c r="B992" s="252"/>
      <c r="C992" s="252"/>
      <c r="D992" s="253"/>
      <c r="E992" s="252"/>
    </row>
    <row r="993" spans="1:5">
      <c r="A993" s="860" t="s">
        <v>81</v>
      </c>
      <c r="B993" s="237"/>
      <c r="C993" s="237"/>
      <c r="D993" s="236"/>
      <c r="E993" s="237"/>
    </row>
    <row r="994" spans="1:5">
      <c r="A994" s="860" t="s">
        <v>409</v>
      </c>
      <c r="B994" s="237"/>
      <c r="C994" s="237"/>
      <c r="D994" s="236"/>
      <c r="E994" s="237"/>
    </row>
    <row r="995" spans="1:5">
      <c r="A995" s="860" t="s">
        <v>410</v>
      </c>
      <c r="B995" s="237"/>
      <c r="C995" s="237"/>
      <c r="D995" s="236"/>
      <c r="E995" s="237"/>
    </row>
    <row r="996" spans="1:5">
      <c r="A996" s="860" t="s">
        <v>411</v>
      </c>
      <c r="B996" s="237"/>
      <c r="C996" s="237"/>
      <c r="D996" s="236"/>
      <c r="E996" s="237"/>
    </row>
    <row r="997" spans="1:5">
      <c r="A997" s="860" t="s">
        <v>412</v>
      </c>
      <c r="B997" s="237"/>
      <c r="C997" s="237"/>
      <c r="D997" s="236"/>
      <c r="E997" s="237"/>
    </row>
    <row r="998" spans="1:5">
      <c r="A998" s="860" t="s">
        <v>413</v>
      </c>
      <c r="B998" s="237"/>
      <c r="C998" s="237"/>
      <c r="D998" s="236"/>
      <c r="E998" s="237"/>
    </row>
    <row r="999" spans="1:5" ht="14.25" thickBot="1">
      <c r="A999" s="861" t="s">
        <v>414</v>
      </c>
      <c r="B999" s="624"/>
      <c r="C999" s="624"/>
      <c r="D999" s="862"/>
      <c r="E999" s="624"/>
    </row>
    <row r="1010" spans="1:5" ht="14.25">
      <c r="A1010" s="586" t="s">
        <v>415</v>
      </c>
      <c r="B1010" s="863"/>
      <c r="C1010" s="863"/>
      <c r="D1010" s="863"/>
      <c r="E1010" s="863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64" t="s">
        <v>405</v>
      </c>
      <c r="B1012" s="865" t="s">
        <v>406</v>
      </c>
      <c r="C1012" s="865" t="s">
        <v>151</v>
      </c>
      <c r="D1012" s="866" t="s">
        <v>416</v>
      </c>
      <c r="E1012" s="867" t="s">
        <v>408</v>
      </c>
    </row>
    <row r="1013" spans="1:5">
      <c r="A1013" s="859" t="s">
        <v>80</v>
      </c>
      <c r="B1013" s="252"/>
      <c r="C1013" s="252"/>
      <c r="D1013" s="253"/>
      <c r="E1013" s="252"/>
    </row>
    <row r="1014" spans="1:5">
      <c r="A1014" s="860" t="s">
        <v>81</v>
      </c>
      <c r="B1014" s="237"/>
      <c r="C1014" s="237"/>
      <c r="D1014" s="236"/>
      <c r="E1014" s="237"/>
    </row>
    <row r="1015" spans="1:5">
      <c r="A1015" s="860" t="s">
        <v>409</v>
      </c>
      <c r="B1015" s="237"/>
      <c r="C1015" s="237"/>
      <c r="D1015" s="236"/>
      <c r="E1015" s="237"/>
    </row>
    <row r="1016" spans="1:5">
      <c r="A1016" s="860" t="s">
        <v>410</v>
      </c>
      <c r="B1016" s="237"/>
      <c r="C1016" s="237"/>
      <c r="D1016" s="236"/>
      <c r="E1016" s="237"/>
    </row>
    <row r="1017" spans="1:5">
      <c r="A1017" s="860" t="s">
        <v>411</v>
      </c>
      <c r="B1017" s="237"/>
      <c r="C1017" s="237"/>
      <c r="D1017" s="236"/>
      <c r="E1017" s="237"/>
    </row>
    <row r="1018" spans="1:5">
      <c r="A1018" s="860" t="s">
        <v>412</v>
      </c>
      <c r="B1018" s="237"/>
      <c r="C1018" s="237"/>
      <c r="D1018" s="236"/>
      <c r="E1018" s="237"/>
    </row>
    <row r="1019" spans="1:5">
      <c r="A1019" s="860" t="s">
        <v>413</v>
      </c>
      <c r="B1019" s="237"/>
      <c r="C1019" s="237"/>
      <c r="D1019" s="236"/>
      <c r="E1019" s="237"/>
    </row>
    <row r="1020" spans="1:5" ht="14.25" thickBot="1">
      <c r="A1020" s="861" t="s">
        <v>414</v>
      </c>
      <c r="B1020" s="624"/>
      <c r="C1020" s="624"/>
      <c r="D1020" s="862"/>
      <c r="E1020" s="624"/>
    </row>
    <row r="1028" spans="1:7" ht="15">
      <c r="A1028" s="868"/>
      <c r="B1028" s="868"/>
      <c r="C1028" s="869"/>
      <c r="D1028" s="870"/>
      <c r="E1028" s="868"/>
      <c r="F1028" s="868"/>
    </row>
    <row r="1029" spans="1:7" ht="15">
      <c r="A1029" s="871" t="s">
        <v>417</v>
      </c>
      <c r="B1029" s="871"/>
      <c r="C1029" s="869">
        <v>45009</v>
      </c>
      <c r="D1029" s="870"/>
      <c r="E1029" s="871"/>
      <c r="F1029" s="870" t="s">
        <v>418</v>
      </c>
      <c r="G1029" s="870"/>
    </row>
    <row r="1030" spans="1:7" ht="15">
      <c r="A1030" s="871" t="s">
        <v>419</v>
      </c>
      <c r="B1030" s="341"/>
      <c r="C1030" s="870" t="s">
        <v>420</v>
      </c>
      <c r="D1030" s="872"/>
      <c r="E1030" s="871"/>
      <c r="F1030" s="870" t="s">
        <v>421</v>
      </c>
      <c r="G1030" s="870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6" orientation="landscape" r:id="rId1"/>
  <headerFooter>
    <oddHeader>&amp;CSzkoła Podstawowa Nr 387 im. Szarych Szeregów, ul. Kasprzaka 1/3, 01-211 Warszawa
Informacja dodatkowa do sprawozdania finansowego za rok obrotowy zakończony 31 grudnia 2022 r.
II. Dodatkowe informacje i objaśnienia</oddHeader>
  </headerFooter>
  <rowBreaks count="21" manualBreakCount="21">
    <brk id="90" max="9" man="1"/>
    <brk id="125" max="9" man="1"/>
    <brk id="212" max="9" man="1"/>
    <brk id="248" max="9" man="1"/>
    <brk id="289" max="9" man="1"/>
    <brk id="326" max="9" man="1"/>
    <brk id="414" max="9" man="1"/>
    <brk id="454" max="9" man="1"/>
    <brk id="493" max="9" man="1"/>
    <brk id="536" max="9" man="1"/>
    <brk id="574" max="9" man="1"/>
    <brk id="623" max="9" man="1"/>
    <brk id="673" max="9" man="1"/>
    <brk id="697" max="9" man="1"/>
    <brk id="741" max="9" man="1"/>
    <brk id="790" max="9" man="1"/>
    <brk id="834" max="9" man="1"/>
    <brk id="877" max="9" man="1"/>
    <brk id="920" max="9" man="1"/>
    <brk id="967" max="9" man="1"/>
    <brk id="100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SP387</vt:lpstr>
      <vt:lpstr>'SP387'!Obszar_wydruku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2023-04-19T07:32:43Z</dcterms:created>
  <dcterms:modified xsi:type="dcterms:W3CDTF">2023-04-19T07:32:43Z</dcterms:modified>
</cp:coreProperties>
</file>