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35569867-C4CF-40F7-B7AB-3DD48EE04DD5}" xr6:coauthVersionLast="36" xr6:coauthVersionMax="36" xr10:uidLastSave="{00000000-0000-0000-0000-000000000000}"/>
  <bookViews>
    <workbookView xWindow="0" yWindow="0" windowWidth="28800" windowHeight="11805" xr2:uid="{C4A3AD8C-1C06-416C-92AA-C6A91B17D22F}"/>
  </bookViews>
  <sheets>
    <sheet name="ZS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G19" i="1"/>
  <c r="F19" i="1"/>
  <c r="E19" i="1"/>
  <c r="D19" i="1"/>
  <c r="C19" i="1"/>
  <c r="C37" i="1" s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G283" i="1" l="1"/>
  <c r="E37" i="1"/>
  <c r="D37" i="1"/>
  <c r="F37" i="1"/>
  <c r="E103" i="1"/>
  <c r="E110" i="1" s="1"/>
  <c r="G37" i="1"/>
  <c r="I19" i="1"/>
  <c r="I37" i="1" s="1"/>
</calcChain>
</file>

<file path=xl/sharedStrings.xml><?xml version="1.0" encoding="utf-8"?>
<sst xmlns="http://schemas.openxmlformats.org/spreadsheetml/2006/main" count="640" uniqueCount="423">
  <si>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</si>
  <si>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</si>
  <si>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</si>
  <si>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</si>
  <si>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</si>
  <si>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</si>
  <si>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</si>
  <si>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</si>
  <si>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</si>
  <si>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</si>
  <si>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</si>
  <si>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</si>
  <si>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</si>
  <si>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</si>
  <si>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</si>
  <si>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</si>
  <si>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</si>
  <si>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</si>
  <si>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</si>
  <si>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</si>
  <si>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</si>
  <si>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</si>
  <si>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</si>
  <si>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</si>
  <si>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</si>
  <si>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</si>
  <si>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</si>
  <si>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</si>
  <si>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</si>
  <si>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</si>
  <si>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</si>
  <si>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</si>
  <si>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</si>
  <si>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</si>
  <si>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</si>
  <si>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</si>
  <si>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</si>
  <si>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</si>
  <si>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</si>
  <si>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</si>
  <si>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</si>
  <si>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</si>
  <si>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</si>
  <si>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</si>
  <si>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</si>
  <si>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</si>
  <si>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</si>
  <si>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</si>
  <si>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</si>
  <si>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</si>
  <si>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</si>
  <si>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</si>
  <si>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</si>
  <si>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</si>
  <si>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</si>
  <si>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</si>
  <si>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</si>
  <si>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</si>
  <si>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</si>
  <si>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</si>
  <si>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</si>
  <si>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</si>
  <si>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</si>
  <si>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</si>
  <si>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</si>
  <si>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</si>
  <si>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</si>
  <si>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</si>
  <si>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</si>
  <si>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</si>
  <si>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</si>
  <si>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</si>
  <si>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</si>
  <si>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</si>
  <si>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</si>
  <si>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</si>
  <si>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</si>
  <si>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</si>
  <si>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</si>
  <si>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</si>
  <si>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</si>
  <si>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</si>
  <si>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</si>
  <si>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</si>
  <si>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</si>
  <si>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</si>
  <si>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</si>
  <si>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</si>
  <si>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</si>
  <si>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</si>
  <si>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</si>
  <si>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</si>
  <si>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</si>
  <si>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</si>
  <si>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</si>
  <si>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</si>
  <si>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</si>
  <si>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</si>
  <si>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</si>
  <si>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</si>
  <si>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</si>
  <si>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</si>
  <si>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</si>
  <si>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</si>
  <si>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</si>
  <si>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</si>
  <si>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</si>
  <si>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</si>
  <si>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</si>
  <si>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</si>
  <si>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</si>
  <si>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</si>
  <si>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</si>
  <si>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</si>
  <si>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</si>
  <si>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</si>
  <si>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</si>
  <si>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</si>
  <si>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</si>
  <si>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</si>
  <si>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</si>
  <si>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</si>
  <si>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</si>
  <si>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</si>
  <si>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</si>
  <si>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</si>
  <si>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</si>
  <si>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</si>
  <si>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</si>
  <si>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</si>
  <si>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</si>
  <si>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</si>
  <si>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</si>
  <si>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</si>
  <si>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</si>
  <si>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</si>
  <si>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</si>
  <si>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</si>
  <si>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</si>
  <si>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</si>
  <si>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</si>
  <si>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</si>
  <si>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</si>
  <si>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</si>
  <si>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</si>
  <si>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</si>
  <si>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</si>
  <si>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</si>
  <si>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</si>
  <si>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</si>
  <si>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</si>
  <si>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</si>
  <si>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</si>
  <si>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</si>
  <si>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</si>
  <si>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</si>
  <si>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</si>
  <si>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</si>
  <si>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</si>
  <si>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</si>
  <si>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</si>
  <si>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</si>
  <si>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</si>
  <si>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</si>
  <si>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</si>
  <si>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</si>
  <si>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</si>
  <si>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</si>
  <si>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</si>
  <si>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</si>
  <si>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</si>
  <si>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</si>
  <si>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</si>
  <si>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</si>
  <si>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</si>
  <si>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</si>
  <si>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</si>
  <si>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</si>
  <si>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</si>
  <si>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</si>
  <si>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</si>
  <si>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</si>
  <si>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</si>
  <si>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</si>
  <si>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</si>
  <si>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</si>
  <si>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</si>
  <si>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</si>
  <si>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</si>
  <si>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</si>
  <si>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</si>
  <si>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</si>
  <si>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</si>
  <si>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</si>
  <si>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</si>
  <si>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</si>
  <si>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</si>
  <si>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</si>
  <si>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</si>
  <si>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</si>
  <si>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</si>
  <si>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</si>
  <si>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</si>
  <si>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</si>
  <si>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</si>
  <si>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</si>
  <si>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</si>
  <si>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</si>
  <si>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</si>
  <si>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</si>
  <si>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</si>
  <si>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</si>
  <si>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</si>
  <si>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</si>
  <si>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</si>
  <si>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</si>
  <si>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</si>
  <si>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</si>
  <si>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</si>
  <si>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</si>
  <si>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</si>
  <si>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</si>
  <si>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</si>
  <si>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</si>
  <si>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</si>
  <si>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</si>
  <si>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</si>
  <si>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</si>
  <si>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</si>
  <si>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</si>
  <si>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</si>
  <si>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</si>
  <si>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</si>
  <si>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</si>
  <si>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</si>
  <si>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</si>
  <si>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</si>
  <si>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</si>
  <si>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</si>
  <si>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</si>
  <si>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</si>
  <si>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</si>
  <si>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</si>
  <si>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</si>
  <si>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</si>
  <si>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</si>
  <si>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</si>
  <si>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</si>
  <si>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</si>
  <si>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</si>
  <si>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</si>
  <si>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</si>
  <si>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</si>
  <si>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</si>
  <si>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</si>
  <si>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</si>
  <si>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</si>
  <si>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</si>
  <si>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</si>
  <si>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</si>
  <si>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</si>
  <si>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</si>
  <si>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</si>
  <si>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</si>
  <si>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</si>
  <si>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</si>
  <si>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</si>
  <si>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</si>
  <si>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</si>
  <si>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</si>
  <si>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</si>
  <si>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</si>
  <si>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</si>
  <si>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</si>
  <si>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</si>
  <si>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</si>
  <si>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</si>
  <si>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</si>
  <si>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</si>
  <si>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</si>
  <si>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</si>
  <si>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</si>
  <si>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</si>
  <si>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</si>
  <si>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</si>
  <si>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</si>
  <si>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</si>
  <si>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</si>
  <si>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</si>
  <si>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</si>
  <si>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</si>
  <si>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</si>
  <si>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</si>
  <si>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</si>
  <si>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</si>
  <si>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</si>
  <si>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</si>
  <si>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</si>
  <si>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</si>
  <si>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</si>
  <si>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</si>
  <si>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</si>
  <si>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</si>
  <si>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</si>
  <si>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</si>
  <si>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</si>
  <si>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</si>
  <si>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</si>
  <si>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</si>
  <si>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</si>
  <si>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</si>
  <si>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</si>
  <si>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</si>
  <si>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</si>
  <si>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</si>
  <si>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</si>
  <si>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</si>
  <si>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</si>
  <si>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</si>
  <si>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</si>
  <si>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</si>
  <si>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</si>
  <si>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</si>
  <si>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</si>
  <si>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</si>
  <si>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</si>
  <si>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</si>
  <si>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</si>
  <si>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</si>
  <si>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</si>
  <si>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</si>
  <si>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</si>
  <si>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</si>
  <si>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</si>
  <si>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</si>
  <si>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</si>
  <si>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</si>
  <si>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</si>
  <si>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</si>
  <si>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</si>
  <si>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</si>
  <si>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</si>
  <si>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</si>
  <si>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</si>
  <si>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</si>
  <si>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</si>
  <si>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</si>
  <si>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</si>
  <si>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</si>
  <si>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</si>
  <si>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</si>
  <si>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</si>
  <si>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</si>
  <si>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</si>
  <si>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</si>
  <si>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</si>
  <si>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</si>
  <si>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</si>
  <si>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</si>
  <si>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</si>
  <si>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</si>
  <si>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</si>
  <si>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</si>
  <si>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</si>
  <si>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</si>
  <si>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</si>
  <si>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</si>
  <si>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</si>
  <si>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</si>
  <si>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</si>
  <si>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</si>
  <si>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</si>
  <si>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</si>
  <si>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</si>
  <si>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</si>
  <si>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</si>
  <si>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</si>
  <si>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</si>
  <si>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</si>
  <si>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</si>
  <si>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</si>
  <si>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</si>
  <si>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</si>
  <si>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</si>
  <si>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</si>
  <si>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</si>
  <si>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</si>
  <si>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</si>
  <si>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</si>
  <si>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</si>
  <si>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</si>
  <si>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</si>
  <si>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</si>
  <si>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</si>
  <si>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</si>
  <si>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Zobowiazania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</si>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</sst>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39" fillId="0" borderId="53" xfId="0" applyFont="1" applyBorder="1" applyAlignment="1" applyProtection="1">
      <alignment wrapText="1"/>
      <protection locked="0"/>
    </xf>
    <xf numFmtId="4" fontId="15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15953807-5634-4D75-8966-85CBF8977E39}"/>
    <cellStyle name="Normalny" xfId="0" builtinId="0"/>
    <cellStyle name="Normalny 2" xfId="4" xr:uid="{B8E0EE46-8FD4-463C-B95D-10CF0CBF1A0F}"/>
    <cellStyle name="Normalny 3" xfId="5" xr:uid="{040D29E9-1656-465D-8F98-67C66E5A4CBC}"/>
    <cellStyle name="Normalny_dzielnice termin spr." xfId="2" xr:uid="{B83021EA-E188-479F-B030-6E9E83E7A0C7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C7433-F686-44F6-9B8D-7FD0E5D23D41}">
  <sheetPr codeName="Arkusz8">
    <tabColor rgb="FF92D050"/>
  </sheetPr>
  <dimension ref="A2:J1030"/>
  <sheetViews>
    <sheetView tabSelected="1" view="pageLayout" zoomScaleNormal="90" workbookViewId="0">
      <selection activeCell="D16" sqref="D1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13535959.640000001</v>
      </c>
      <c r="E11" s="40">
        <v>1188055.3500000001</v>
      </c>
      <c r="F11" s="40"/>
      <c r="G11" s="40">
        <v>964725.95</v>
      </c>
      <c r="H11" s="40"/>
      <c r="I11" s="41">
        <f>SUM(B11:H11)</f>
        <v>15688740.939999999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285341.95</v>
      </c>
      <c r="F12" s="43">
        <f t="shared" si="0"/>
        <v>0</v>
      </c>
      <c r="G12" s="43">
        <f t="shared" si="0"/>
        <v>119761.23</v>
      </c>
      <c r="H12" s="43">
        <f t="shared" si="0"/>
        <v>0</v>
      </c>
      <c r="I12" s="44">
        <f t="shared" si="0"/>
        <v>405103.18</v>
      </c>
    </row>
    <row r="13" spans="1:10">
      <c r="A13" s="45" t="s">
        <v>16</v>
      </c>
      <c r="B13" s="46"/>
      <c r="C13" s="46"/>
      <c r="D13" s="46"/>
      <c r="E13" s="47">
        <v>226284.82</v>
      </c>
      <c r="F13" s="47"/>
      <c r="G13" s="47">
        <v>119761.23</v>
      </c>
      <c r="H13" s="47"/>
      <c r="I13" s="48">
        <f>SUM(B13:H13)</f>
        <v>346046.05</v>
      </c>
    </row>
    <row r="14" spans="1:10">
      <c r="A14" s="45" t="s">
        <v>17</v>
      </c>
      <c r="B14" s="47"/>
      <c r="C14" s="47"/>
      <c r="D14" s="47"/>
      <c r="E14" s="47">
        <v>59057.13</v>
      </c>
      <c r="F14" s="46"/>
      <c r="G14" s="47"/>
      <c r="H14" s="46"/>
      <c r="I14" s="48">
        <f>SUM(B14:H14)</f>
        <v>59057.13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187641.79</v>
      </c>
      <c r="F16" s="43">
        <f t="shared" si="1"/>
        <v>0</v>
      </c>
      <c r="G16" s="43">
        <f t="shared" si="1"/>
        <v>129356.61</v>
      </c>
      <c r="H16" s="43">
        <f t="shared" si="1"/>
        <v>0</v>
      </c>
      <c r="I16" s="44">
        <f t="shared" si="1"/>
        <v>316998.40000000002</v>
      </c>
    </row>
    <row r="17" spans="1:9">
      <c r="A17" s="45" t="s">
        <v>20</v>
      </c>
      <c r="B17" s="46"/>
      <c r="C17" s="46"/>
      <c r="D17" s="46"/>
      <c r="E17" s="47">
        <v>187641.79</v>
      </c>
      <c r="F17" s="47"/>
      <c r="G17" s="47">
        <v>129356.61</v>
      </c>
      <c r="H17" s="46"/>
      <c r="I17" s="48">
        <f>SUM(B17:H17)</f>
        <v>316998.40000000002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13535959.640000001</v>
      </c>
      <c r="E19" s="43">
        <f t="shared" si="2"/>
        <v>1285755.51</v>
      </c>
      <c r="F19" s="43">
        <f t="shared" si="2"/>
        <v>0</v>
      </c>
      <c r="G19" s="43">
        <f t="shared" si="2"/>
        <v>955130.57</v>
      </c>
      <c r="H19" s="43">
        <f t="shared" si="2"/>
        <v>0</v>
      </c>
      <c r="I19" s="44">
        <f t="shared" si="2"/>
        <v>15776845.719999999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6776716.4500000002</v>
      </c>
      <c r="E21" s="40">
        <v>1185587.51</v>
      </c>
      <c r="F21" s="40"/>
      <c r="G21" s="40">
        <v>962560.15</v>
      </c>
      <c r="H21" s="40"/>
      <c r="I21" s="41">
        <f>SUM(B21:H21)</f>
        <v>8924864.1099999994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355324.28</v>
      </c>
      <c r="E22" s="49">
        <f t="shared" si="3"/>
        <v>285759.05</v>
      </c>
      <c r="F22" s="49">
        <f t="shared" si="3"/>
        <v>0</v>
      </c>
      <c r="G22" s="49">
        <f t="shared" si="3"/>
        <v>121927.03</v>
      </c>
      <c r="H22" s="49">
        <f t="shared" si="3"/>
        <v>0</v>
      </c>
      <c r="I22" s="41">
        <f t="shared" si="3"/>
        <v>763010.36</v>
      </c>
    </row>
    <row r="23" spans="1:9">
      <c r="A23" s="45" t="s">
        <v>23</v>
      </c>
      <c r="B23" s="47"/>
      <c r="C23" s="47"/>
      <c r="D23" s="50">
        <v>355324.28</v>
      </c>
      <c r="E23" s="50">
        <v>417.1</v>
      </c>
      <c r="F23" s="50"/>
      <c r="G23" s="50">
        <v>2165.8000000000002</v>
      </c>
      <c r="H23" s="51"/>
      <c r="I23" s="52">
        <f t="shared" ref="I23:I28" si="4">SUM(B23:H23)</f>
        <v>357907.18</v>
      </c>
    </row>
    <row r="24" spans="1:9">
      <c r="A24" s="45" t="s">
        <v>17</v>
      </c>
      <c r="B24" s="46"/>
      <c r="C24" s="46"/>
      <c r="D24" s="50"/>
      <c r="E24" s="50">
        <v>285341.95</v>
      </c>
      <c r="F24" s="50"/>
      <c r="G24" s="50">
        <v>119761.23</v>
      </c>
      <c r="H24" s="51"/>
      <c r="I24" s="52">
        <f t="shared" si="4"/>
        <v>405103.18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187641.79</v>
      </c>
      <c r="F26" s="49">
        <f t="shared" si="5"/>
        <v>0</v>
      </c>
      <c r="G26" s="49">
        <f t="shared" si="5"/>
        <v>129356.61</v>
      </c>
      <c r="H26" s="49">
        <f t="shared" si="5"/>
        <v>0</v>
      </c>
      <c r="I26" s="41">
        <f t="shared" si="5"/>
        <v>316998.40000000002</v>
      </c>
    </row>
    <row r="27" spans="1:9">
      <c r="A27" s="45" t="s">
        <v>20</v>
      </c>
      <c r="B27" s="46"/>
      <c r="C27" s="46"/>
      <c r="D27" s="51"/>
      <c r="E27" s="50">
        <v>187641.79</v>
      </c>
      <c r="F27" s="50"/>
      <c r="G27" s="50">
        <v>129356.61</v>
      </c>
      <c r="H27" s="51"/>
      <c r="I27" s="52">
        <f t="shared" si="4"/>
        <v>316998.40000000002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7132040.7300000004</v>
      </c>
      <c r="E29" s="49">
        <f t="shared" si="6"/>
        <v>1283704.77</v>
      </c>
      <c r="F29" s="49">
        <f t="shared" si="6"/>
        <v>0</v>
      </c>
      <c r="G29" s="49">
        <f t="shared" si="6"/>
        <v>955130.57</v>
      </c>
      <c r="H29" s="49">
        <f t="shared" si="6"/>
        <v>0</v>
      </c>
      <c r="I29" s="41">
        <f t="shared" si="6"/>
        <v>9370876.0699999984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6759243.1900000004</v>
      </c>
      <c r="E36" s="58">
        <f>E11-E21-E31</f>
        <v>2467.8400000000838</v>
      </c>
      <c r="F36" s="58">
        <f t="shared" si="8"/>
        <v>0</v>
      </c>
      <c r="G36" s="58">
        <f t="shared" si="8"/>
        <v>2165.7999999999302</v>
      </c>
      <c r="H36" s="58">
        <f t="shared" si="8"/>
        <v>0</v>
      </c>
      <c r="I36" s="59">
        <f t="shared" si="8"/>
        <v>6763876.8300000001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6403918.9100000001</v>
      </c>
      <c r="E37" s="62">
        <f t="shared" si="9"/>
        <v>2050.7399999999907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6405969.6500000004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/>
      <c r="B51" s="78"/>
      <c r="C51" s="79"/>
    </row>
    <row r="52" spans="1:3" ht="15">
      <c r="A52" s="80" t="s">
        <v>14</v>
      </c>
      <c r="B52" s="81"/>
      <c r="C52" s="82">
        <v>10189.5</v>
      </c>
    </row>
    <row r="53" spans="1:3" ht="15">
      <c r="A53" s="83" t="s">
        <v>15</v>
      </c>
      <c r="B53" s="84"/>
      <c r="C53" s="85">
        <f>SUM(C54:C55)</f>
        <v>10915.5</v>
      </c>
    </row>
    <row r="54" spans="1:3" ht="15">
      <c r="A54" s="86" t="s">
        <v>16</v>
      </c>
      <c r="B54" s="87"/>
      <c r="C54" s="88">
        <v>10915.5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21105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10189.5</v>
      </c>
    </row>
    <row r="62" spans="1:3" ht="15">
      <c r="A62" s="83" t="s">
        <v>15</v>
      </c>
      <c r="B62" s="84"/>
      <c r="C62" s="85">
        <f>SUM(C63:C64)</f>
        <v>10915.5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10915.5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21105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32366.03</v>
      </c>
      <c r="F238" s="237">
        <v>2390.16</v>
      </c>
      <c r="G238" s="237"/>
      <c r="H238" s="237">
        <v>2504.7199999999998</v>
      </c>
      <c r="I238" s="294">
        <f>E238+F238-G238-H238</f>
        <v>32251.47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32366.03</v>
      </c>
      <c r="F241" s="302">
        <f>F236+F238+F240</f>
        <v>2390.16</v>
      </c>
      <c r="G241" s="302">
        <f>G236+G238+G240</f>
        <v>0</v>
      </c>
      <c r="H241" s="302">
        <f>H236+H238+H240</f>
        <v>2504.7199999999998</v>
      </c>
      <c r="I241" s="303">
        <f>I236+I238+I240</f>
        <v>32251.47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3528.25</v>
      </c>
      <c r="D469" s="419">
        <f>SUM(D470:D479)</f>
        <v>2774.82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26.35</v>
      </c>
      <c r="D473" s="450">
        <v>117.48</v>
      </c>
    </row>
    <row r="474" spans="1:4" ht="24.75" customHeight="1">
      <c r="A474" s="451" t="s">
        <v>192</v>
      </c>
      <c r="B474" s="452"/>
      <c r="C474" s="456">
        <v>2416.2600000000002</v>
      </c>
      <c r="D474" s="450">
        <v>2657.34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>
        <v>1085.6400000000001</v>
      </c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3528.25</v>
      </c>
      <c r="D480" s="303">
        <f>D458+D469</f>
        <v>2774.82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13159.53</v>
      </c>
      <c r="D516" s="486">
        <v>13159.53</v>
      </c>
    </row>
    <row r="517" spans="1:5" ht="14.25" thickBot="1">
      <c r="A517" s="439" t="s">
        <v>96</v>
      </c>
      <c r="B517" s="440"/>
      <c r="C517" s="419">
        <f>SUM(C516:C516)</f>
        <v>13159.53</v>
      </c>
      <c r="D517" s="419">
        <f>SUM(D516:D516)</f>
        <v>13159.53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182298.76</v>
      </c>
      <c r="D523" s="489">
        <v>205379.6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18614.82</v>
      </c>
      <c r="D578" s="568">
        <v>9360.5400000000009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>
        <v>71.12</v>
      </c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32531.5</v>
      </c>
      <c r="D581" s="576">
        <f>D582+D585+D586+D587+D588</f>
        <v>29047.02</v>
      </c>
    </row>
    <row r="582" spans="1:9">
      <c r="A582" s="577" t="s">
        <v>245</v>
      </c>
      <c r="B582" s="578"/>
      <c r="C582" s="486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7" t="s">
        <v>248</v>
      </c>
      <c r="B585" s="578"/>
      <c r="C585" s="486">
        <v>32178</v>
      </c>
      <c r="D585" s="352">
        <v>28916</v>
      </c>
    </row>
    <row r="586" spans="1:9">
      <c r="A586" s="577" t="s">
        <v>249</v>
      </c>
      <c r="B586" s="578"/>
      <c r="C586" s="486"/>
      <c r="D586" s="352"/>
    </row>
    <row r="587" spans="1:9">
      <c r="A587" s="577" t="s">
        <v>250</v>
      </c>
      <c r="B587" s="578"/>
      <c r="C587" s="486"/>
      <c r="D587" s="352"/>
    </row>
    <row r="588" spans="1:9">
      <c r="A588" s="577" t="s">
        <v>17</v>
      </c>
      <c r="B588" s="578"/>
      <c r="C588" s="486">
        <v>353.5</v>
      </c>
      <c r="D588" s="352">
        <v>131.02000000000001</v>
      </c>
    </row>
    <row r="589" spans="1:9" ht="24.75" customHeight="1" thickBot="1">
      <c r="A589" s="582" t="s">
        <v>251</v>
      </c>
      <c r="B589" s="583"/>
      <c r="C589" s="572"/>
      <c r="D589" s="573"/>
    </row>
    <row r="590" spans="1:9" ht="16.5" thickBot="1">
      <c r="A590" s="584" t="s">
        <v>96</v>
      </c>
      <c r="B590" s="585"/>
      <c r="C590" s="358">
        <f>SUM(C578+C579+C580+C581+C589)</f>
        <v>51146.32</v>
      </c>
      <c r="D590" s="358">
        <f>SUM(D578+D579+D580+D581+D589)</f>
        <v>38478.68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617" t="s">
        <v>263</v>
      </c>
      <c r="C676" s="343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1"/>
      <c r="C678" s="281"/>
    </row>
    <row r="679" spans="1:3">
      <c r="A679" s="621" t="s">
        <v>50</v>
      </c>
      <c r="B679" s="237"/>
      <c r="C679" s="238"/>
    </row>
    <row r="680" spans="1:3" ht="102">
      <c r="A680" s="622" t="s">
        <v>267</v>
      </c>
      <c r="B680" s="237"/>
      <c r="C680" s="238"/>
    </row>
    <row r="681" spans="1:3" ht="14.25" thickBot="1">
      <c r="A681" s="623"/>
      <c r="B681" s="624"/>
      <c r="C681" s="625"/>
    </row>
    <row r="682" spans="1:3">
      <c r="A682" s="620" t="s">
        <v>268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4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269</v>
      </c>
      <c r="B685" s="619">
        <f>B686+B692</f>
        <v>0</v>
      </c>
      <c r="C685" s="619">
        <f>C686+C692</f>
        <v>139106.88</v>
      </c>
    </row>
    <row r="686" spans="1:3">
      <c r="A686" s="629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30" t="s">
        <v>50</v>
      </c>
      <c r="B687" s="237"/>
      <c r="C687" s="238"/>
    </row>
    <row r="688" spans="1:3" ht="38.25">
      <c r="A688" s="631" t="s">
        <v>270</v>
      </c>
      <c r="B688" s="632"/>
      <c r="C688" s="633"/>
    </row>
    <row r="689" spans="1:9" ht="102">
      <c r="A689" s="631" t="s">
        <v>271</v>
      </c>
      <c r="B689" s="237"/>
      <c r="C689" s="238"/>
    </row>
    <row r="690" spans="1:9" ht="25.5">
      <c r="A690" s="634" t="s">
        <v>272</v>
      </c>
      <c r="B690" s="237"/>
      <c r="C690" s="238"/>
    </row>
    <row r="691" spans="1:9" ht="76.5">
      <c r="A691" s="631" t="s">
        <v>273</v>
      </c>
      <c r="B691" s="237"/>
      <c r="C691" s="238"/>
    </row>
    <row r="692" spans="1:9">
      <c r="A692" s="635" t="s">
        <v>268</v>
      </c>
      <c r="B692" s="636">
        <f>SUM(B694:B695)</f>
        <v>0</v>
      </c>
      <c r="C692" s="636">
        <f>SUM(C694:C695)</f>
        <v>139106.88</v>
      </c>
    </row>
    <row r="693" spans="1:9">
      <c r="A693" s="630" t="s">
        <v>50</v>
      </c>
      <c r="B693" s="237"/>
      <c r="C693" s="237"/>
    </row>
    <row r="694" spans="1:9" ht="25.5">
      <c r="A694" s="637" t="s">
        <v>274</v>
      </c>
      <c r="B694" s="243"/>
      <c r="C694" s="243">
        <v>1690.5</v>
      </c>
    </row>
    <row r="695" spans="1:9" ht="39" thickBot="1">
      <c r="A695" s="638" t="s">
        <v>275</v>
      </c>
      <c r="B695" s="639"/>
      <c r="C695" s="639">
        <v>137416.38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239143.89</v>
      </c>
      <c r="F746" s="656">
        <f>SUM(F747:F754)</f>
        <v>286166.21999999997</v>
      </c>
      <c r="G746" s="657"/>
    </row>
    <row r="747" spans="1:7">
      <c r="A747" s="658" t="s">
        <v>283</v>
      </c>
      <c r="B747" s="659"/>
      <c r="C747" s="659"/>
      <c r="D747" s="660"/>
      <c r="E747" s="661">
        <v>239143.89</v>
      </c>
      <c r="F747" s="662">
        <v>286166.21999999997</v>
      </c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/>
      <c r="F750" s="667"/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-1121.6600000000001</v>
      </c>
      <c r="F755" s="680">
        <v>-753.43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660</v>
      </c>
      <c r="F759" s="656">
        <f>F760+F768+F771+F774</f>
        <v>696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660</v>
      </c>
      <c r="F774" s="693">
        <f>SUM(F775:F788)</f>
        <v>696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>
        <v>660</v>
      </c>
      <c r="F788" s="667">
        <v>696</v>
      </c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238682.23</v>
      </c>
      <c r="F789" s="706">
        <f>SUM(F746+F755+F756+F757+F758+F759)</f>
        <v>286108.78999999998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>
      <c r="A793" s="708" t="s">
        <v>326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327</v>
      </c>
      <c r="B795" s="716"/>
      <c r="C795" s="717">
        <v>558624.24</v>
      </c>
      <c r="D795" s="718">
        <v>627181.24</v>
      </c>
    </row>
    <row r="796" spans="1:7">
      <c r="A796" s="448" t="s">
        <v>328</v>
      </c>
      <c r="B796" s="449"/>
      <c r="C796" s="632">
        <v>0</v>
      </c>
      <c r="D796" s="633">
        <v>0</v>
      </c>
    </row>
    <row r="797" spans="1:7">
      <c r="A797" s="448" t="s">
        <v>329</v>
      </c>
      <c r="B797" s="449"/>
      <c r="C797" s="632">
        <v>554715.61</v>
      </c>
      <c r="D797" s="633">
        <v>215576.2</v>
      </c>
    </row>
    <row r="798" spans="1:7" ht="29.45" customHeight="1">
      <c r="A798" s="451" t="s">
        <v>330</v>
      </c>
      <c r="B798" s="452"/>
      <c r="C798" s="632"/>
      <c r="D798" s="633"/>
    </row>
    <row r="799" spans="1:7" ht="42" customHeight="1">
      <c r="A799" s="451" t="s">
        <v>331</v>
      </c>
      <c r="B799" s="452"/>
      <c r="C799" s="632"/>
      <c r="D799" s="633"/>
    </row>
    <row r="800" spans="1:7" ht="29.45" customHeight="1">
      <c r="A800" s="451" t="s">
        <v>332</v>
      </c>
      <c r="B800" s="452"/>
      <c r="C800" s="632">
        <v>4432.2</v>
      </c>
      <c r="D800" s="633">
        <v>4864.62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7" t="s">
        <v>334</v>
      </c>
      <c r="B802" s="578"/>
      <c r="C802" s="237"/>
      <c r="D802" s="238"/>
    </row>
    <row r="803" spans="1:4" ht="33" customHeight="1">
      <c r="A803" s="451" t="s">
        <v>335</v>
      </c>
      <c r="B803" s="452"/>
      <c r="C803" s="719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1117772.05</v>
      </c>
      <c r="D805" s="722">
        <f>SUM(D795:D804)</f>
        <v>847622.05999999994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3" t="s">
        <v>337</v>
      </c>
      <c r="B837" s="724"/>
      <c r="C837" s="724"/>
      <c r="D837" s="725"/>
      <c r="E837" s="617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2466.56</v>
      </c>
      <c r="F843" s="747">
        <f>F844+F845+F846+F847+F848+F849+F850+F851+F852+F853</f>
        <v>70842.179999999993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>
        <v>259</v>
      </c>
      <c r="F848" s="738">
        <v>59057.13</v>
      </c>
    </row>
    <row r="849" spans="1:6">
      <c r="A849" s="755" t="s">
        <v>349</v>
      </c>
      <c r="B849" s="756"/>
      <c r="C849" s="756"/>
      <c r="D849" s="757"/>
      <c r="E849" s="758">
        <v>461.28</v>
      </c>
      <c r="F849" s="759">
        <v>2254.23</v>
      </c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1746.28</v>
      </c>
      <c r="F853" s="759">
        <v>9530.82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2466.56</v>
      </c>
      <c r="F854" s="419">
        <f>SUM(F838+F842+F843)</f>
        <v>70842.179999999993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7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808.9</v>
      </c>
      <c r="F882" s="767">
        <f>SUM(F883+F884+F888)</f>
        <v>2468.19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1"/>
      <c r="E885" s="632"/>
      <c r="F885" s="632"/>
    </row>
    <row r="886" spans="1:6">
      <c r="A886" s="331" t="s">
        <v>361</v>
      </c>
      <c r="B886" s="775"/>
      <c r="C886" s="775"/>
      <c r="D886" s="471"/>
      <c r="E886" s="632"/>
      <c r="F886" s="632"/>
    </row>
    <row r="887" spans="1:6">
      <c r="A887" s="331" t="s">
        <v>362</v>
      </c>
      <c r="B887" s="775"/>
      <c r="C887" s="775"/>
      <c r="D887" s="471"/>
      <c r="E887" s="632"/>
      <c r="F887" s="632"/>
    </row>
    <row r="888" spans="1:6">
      <c r="A888" s="472" t="s">
        <v>363</v>
      </c>
      <c r="B888" s="776"/>
      <c r="C888" s="776"/>
      <c r="D888" s="473"/>
      <c r="E888" s="777">
        <f>E889+E890+E891+E892+E893</f>
        <v>808.9</v>
      </c>
      <c r="F888" s="777">
        <f>F889+F890+F891+F892+F893</f>
        <v>2468.19</v>
      </c>
    </row>
    <row r="889" spans="1:6">
      <c r="A889" s="331" t="s">
        <v>364</v>
      </c>
      <c r="B889" s="775"/>
      <c r="C889" s="775"/>
      <c r="D889" s="471"/>
      <c r="E889" s="632"/>
      <c r="F889" s="632"/>
    </row>
    <row r="890" spans="1:6">
      <c r="A890" s="331" t="s">
        <v>365</v>
      </c>
      <c r="B890" s="775"/>
      <c r="C890" s="775"/>
      <c r="D890" s="471"/>
      <c r="E890" s="632"/>
      <c r="F890" s="632"/>
    </row>
    <row r="891" spans="1:6">
      <c r="A891" s="331" t="s">
        <v>366</v>
      </c>
      <c r="B891" s="775"/>
      <c r="C891" s="775"/>
      <c r="D891" s="471"/>
      <c r="E891" s="632"/>
      <c r="F891" s="632"/>
    </row>
    <row r="892" spans="1:6">
      <c r="A892" s="331" t="s">
        <v>367</v>
      </c>
      <c r="B892" s="775"/>
      <c r="C892" s="775"/>
      <c r="D892" s="471"/>
      <c r="E892" s="632"/>
      <c r="F892" s="632"/>
    </row>
    <row r="893" spans="1:6" ht="65.45" customHeight="1" thickBot="1">
      <c r="A893" s="778" t="s">
        <v>368</v>
      </c>
      <c r="B893" s="779"/>
      <c r="C893" s="779"/>
      <c r="D893" s="780"/>
      <c r="E893" s="781">
        <v>808.9</v>
      </c>
      <c r="F893" s="781">
        <v>2468.19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808.9</v>
      </c>
      <c r="F894" s="785">
        <f>SUM(F881+F882)</f>
        <v>2468.19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1830.45</v>
      </c>
      <c r="F925" s="767">
        <f>SUM(F926:F927)</f>
        <v>3452.28</v>
      </c>
    </row>
    <row r="926" spans="1:6" ht="22.5" customHeight="1">
      <c r="A926" s="797" t="s">
        <v>373</v>
      </c>
      <c r="B926" s="798"/>
      <c r="C926" s="798"/>
      <c r="D926" s="799"/>
      <c r="E926" s="717">
        <v>1830.45</v>
      </c>
      <c r="F926" s="717">
        <v>3452.28</v>
      </c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13.28</v>
      </c>
      <c r="F928" s="807">
        <f>SUM(F929:F935)</f>
        <v>250.49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32"/>
      <c r="F930" s="632"/>
    </row>
    <row r="931" spans="1:6">
      <c r="A931" s="811" t="s">
        <v>378</v>
      </c>
      <c r="B931" s="812"/>
      <c r="C931" s="812"/>
      <c r="D931" s="813"/>
      <c r="E931" s="717">
        <v>13.28</v>
      </c>
      <c r="F931" s="717">
        <v>250.49</v>
      </c>
    </row>
    <row r="932" spans="1:6">
      <c r="A932" s="814" t="s">
        <v>379</v>
      </c>
      <c r="B932" s="815"/>
      <c r="C932" s="815"/>
      <c r="D932" s="816"/>
      <c r="E932" s="632"/>
      <c r="F932" s="632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1843.73</v>
      </c>
      <c r="F936" s="821">
        <f>SUM(F924+F925+F928)</f>
        <v>3702.7700000000004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7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3603.53</v>
      </c>
      <c r="F945" s="767">
        <f>SUM(F946:F951)</f>
        <v>2390.16</v>
      </c>
    </row>
    <row r="946" spans="1:6">
      <c r="A946" s="755" t="s">
        <v>386</v>
      </c>
      <c r="B946" s="756"/>
      <c r="C946" s="756"/>
      <c r="D946" s="757"/>
      <c r="E946" s="632">
        <v>1933.2</v>
      </c>
      <c r="F946" s="632"/>
    </row>
    <row r="947" spans="1:6">
      <c r="A947" s="734" t="s">
        <v>387</v>
      </c>
      <c r="B947" s="735"/>
      <c r="C947" s="735"/>
      <c r="D947" s="736"/>
      <c r="E947" s="632"/>
      <c r="F947" s="632"/>
    </row>
    <row r="948" spans="1:6">
      <c r="A948" s="734" t="s">
        <v>388</v>
      </c>
      <c r="B948" s="735"/>
      <c r="C948" s="735"/>
      <c r="D948" s="736"/>
      <c r="E948" s="803">
        <v>1425.52</v>
      </c>
      <c r="F948" s="803">
        <v>2390.16</v>
      </c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>
        <v>244.81</v>
      </c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3603.53</v>
      </c>
      <c r="F952" s="419">
        <f>SUM(F942+F945)</f>
        <v>2390.16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22">SUM(D973:D973)</f>
        <v>0</v>
      </c>
      <c r="E972" s="847">
        <f t="shared" si="22"/>
        <v>0</v>
      </c>
      <c r="F972" s="847">
        <f t="shared" si="22"/>
        <v>12545.15</v>
      </c>
    </row>
    <row r="973" spans="1:6">
      <c r="A973" s="848" t="s">
        <v>397</v>
      </c>
      <c r="B973" s="350"/>
      <c r="C973" s="295"/>
      <c r="D973" s="237"/>
      <c r="E973" s="236"/>
      <c r="F973" s="237">
        <v>12545.15</v>
      </c>
    </row>
    <row r="974" spans="1:6">
      <c r="A974" s="848" t="s">
        <v>398</v>
      </c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/>
      <c r="B976" s="452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>
        <v>0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0</v>
      </c>
      <c r="E978" s="854">
        <f t="shared" si="23"/>
        <v>0</v>
      </c>
      <c r="F978" s="854">
        <f t="shared" si="23"/>
        <v>12545.15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6"/>
      <c r="C986" s="857">
        <v>88</v>
      </c>
      <c r="D986" s="858">
        <v>93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 t="s">
        <v>409</v>
      </c>
      <c r="C992" s="252">
        <v>0</v>
      </c>
      <c r="D992" s="253"/>
      <c r="E992" s="252"/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410</v>
      </c>
      <c r="B994" s="237"/>
      <c r="C994" s="237"/>
      <c r="D994" s="236"/>
      <c r="E994" s="237"/>
    </row>
    <row r="995" spans="1:5">
      <c r="A995" s="860" t="s">
        <v>411</v>
      </c>
      <c r="B995" s="237"/>
      <c r="C995" s="237"/>
      <c r="D995" s="236"/>
      <c r="E995" s="237"/>
    </row>
    <row r="996" spans="1:5">
      <c r="A996" s="860" t="s">
        <v>412</v>
      </c>
      <c r="B996" s="237"/>
      <c r="C996" s="237"/>
      <c r="D996" s="236"/>
      <c r="E996" s="237"/>
    </row>
    <row r="997" spans="1:5">
      <c r="A997" s="860" t="s">
        <v>413</v>
      </c>
      <c r="B997" s="237"/>
      <c r="C997" s="237"/>
      <c r="D997" s="236"/>
      <c r="E997" s="237"/>
    </row>
    <row r="998" spans="1:5">
      <c r="A998" s="860" t="s">
        <v>414</v>
      </c>
      <c r="B998" s="237"/>
      <c r="C998" s="237"/>
      <c r="D998" s="236"/>
      <c r="E998" s="237"/>
    </row>
    <row r="999" spans="1:5" ht="14.25" thickBot="1">
      <c r="A999" s="861" t="s">
        <v>415</v>
      </c>
      <c r="B999" s="624"/>
      <c r="C999" s="624"/>
      <c r="D999" s="862"/>
      <c r="E999" s="624"/>
    </row>
    <row r="1010" spans="1:5" ht="14.25">
      <c r="A1010" s="586" t="s">
        <v>416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417</v>
      </c>
      <c r="E1012" s="867" t="s">
        <v>408</v>
      </c>
    </row>
    <row r="1013" spans="1:5">
      <c r="A1013" s="859" t="s">
        <v>80</v>
      </c>
      <c r="B1013" s="252" t="s">
        <v>409</v>
      </c>
      <c r="C1013" s="252">
        <v>0</v>
      </c>
      <c r="D1013" s="253"/>
      <c r="E1013" s="252"/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410</v>
      </c>
      <c r="B1015" s="237"/>
      <c r="C1015" s="237"/>
      <c r="D1015" s="236"/>
      <c r="E1015" s="237"/>
    </row>
    <row r="1016" spans="1:5">
      <c r="A1016" s="860" t="s">
        <v>411</v>
      </c>
      <c r="B1016" s="237"/>
      <c r="C1016" s="237"/>
      <c r="D1016" s="236"/>
      <c r="E1016" s="237"/>
    </row>
    <row r="1017" spans="1:5">
      <c r="A1017" s="860" t="s">
        <v>412</v>
      </c>
      <c r="B1017" s="237"/>
      <c r="C1017" s="237"/>
      <c r="D1017" s="236"/>
      <c r="E1017" s="237"/>
    </row>
    <row r="1018" spans="1:5">
      <c r="A1018" s="860" t="s">
        <v>413</v>
      </c>
      <c r="B1018" s="237"/>
      <c r="C1018" s="237"/>
      <c r="D1018" s="236"/>
      <c r="E1018" s="237"/>
    </row>
    <row r="1019" spans="1:5">
      <c r="A1019" s="860" t="s">
        <v>414</v>
      </c>
      <c r="B1019" s="237"/>
      <c r="C1019" s="237"/>
      <c r="D1019" s="236"/>
      <c r="E1019" s="237"/>
    </row>
    <row r="1020" spans="1:5" ht="14.25" thickBot="1">
      <c r="A1020" s="861" t="s">
        <v>415</v>
      </c>
      <c r="B1020" s="624"/>
      <c r="C1020" s="624"/>
      <c r="D1020" s="862"/>
      <c r="E1020" s="624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418</v>
      </c>
      <c r="B1029" s="871"/>
      <c r="C1029" s="869">
        <v>45009</v>
      </c>
      <c r="D1029" s="870"/>
      <c r="E1029" s="871"/>
      <c r="F1029" s="870" t="s">
        <v>419</v>
      </c>
      <c r="G1029" s="870"/>
    </row>
    <row r="1030" spans="1:7" ht="15">
      <c r="A1030" s="871" t="s">
        <v>420</v>
      </c>
      <c r="B1030" s="341"/>
      <c r="C1030" s="870" t="s">
        <v>421</v>
      </c>
      <c r="D1030" s="872"/>
      <c r="E1030" s="871"/>
      <c r="F1030" s="870" t="s">
        <v>422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&amp;CZespól Szkół im. Michała Konarskiego, ul. Okopowa 55A, 01-043 Warszawa
Informacja dodatkowa do sprawozdania finansowego za rok obrotowy zakończony 31 grudnia 2022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2023-04-19T07:32:44Z</dcterms:created>
  <dcterms:modified xsi:type="dcterms:W3CDTF">2023-04-19T07:32:45Z</dcterms:modified>
</cp:coreProperties>
</file>