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808D2B96-BDAB-450B-8BC2-FF86AD237472}" xr6:coauthVersionLast="36" xr6:coauthVersionMax="36" xr10:uidLastSave="{00000000-0000-0000-0000-000000000000}"/>
  <bookViews>
    <workbookView xWindow="0" yWindow="0" windowWidth="28800" windowHeight="10305" xr2:uid="{5525E9A7-F4FE-4971-A82B-7D65EF100809}"/>
  </bookViews>
  <sheets>
    <sheet name="ZAŁ. NR 21 2023 – LO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F774" i="1"/>
  <c r="E774" i="1"/>
  <c r="E759" i="1" s="1"/>
  <c r="F771" i="1"/>
  <c r="E771" i="1"/>
  <c r="F768" i="1"/>
  <c r="E768" i="1"/>
  <c r="F760" i="1"/>
  <c r="E760" i="1"/>
  <c r="F759" i="1"/>
  <c r="F746" i="1"/>
  <c r="F789" i="1" s="1"/>
  <c r="E746" i="1"/>
  <c r="C692" i="1"/>
  <c r="B692" i="1"/>
  <c r="C686" i="1"/>
  <c r="B686" i="1"/>
  <c r="C685" i="1"/>
  <c r="B685" i="1"/>
  <c r="C682" i="1"/>
  <c r="B682" i="1"/>
  <c r="B677" i="1" s="1"/>
  <c r="C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D99" i="1"/>
  <c r="C99" i="1"/>
  <c r="B99" i="1"/>
  <c r="B103" i="1" s="1"/>
  <c r="B110" i="1" s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B29" i="1"/>
  <c r="I28" i="1"/>
  <c r="I26" i="1" s="1"/>
  <c r="I27" i="1"/>
  <c r="H26" i="1"/>
  <c r="G26" i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H29" i="1" s="1"/>
  <c r="H37" i="1" s="1"/>
  <c r="G22" i="1"/>
  <c r="F22" i="1"/>
  <c r="F29" i="1" s="1"/>
  <c r="E22" i="1"/>
  <c r="E29" i="1" s="1"/>
  <c r="D22" i="1"/>
  <c r="D29" i="1" s="1"/>
  <c r="C22" i="1"/>
  <c r="B22" i="1"/>
  <c r="I21" i="1"/>
  <c r="H19" i="1"/>
  <c r="G19" i="1"/>
  <c r="G37" i="1" s="1"/>
  <c r="E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I19" i="1" s="1"/>
  <c r="I37" i="1" s="1"/>
  <c r="H12" i="1"/>
  <c r="G12" i="1"/>
  <c r="F12" i="1"/>
  <c r="F19" i="1" s="1"/>
  <c r="F37" i="1" s="1"/>
  <c r="E12" i="1"/>
  <c r="D12" i="1"/>
  <c r="D19" i="1" s="1"/>
  <c r="D37" i="1" s="1"/>
  <c r="C12" i="1"/>
  <c r="C19" i="1" s="1"/>
  <c r="B12" i="1"/>
  <c r="B19" i="1" s="1"/>
  <c r="I11" i="1"/>
  <c r="E37" i="1" l="1"/>
  <c r="C76" i="1"/>
  <c r="C37" i="1"/>
  <c r="E789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<sst xmlns="http://schemas.openxmlformats.org/spreadsheetml/2006/main" count="642" uniqueCount="421">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</sst>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458B599B-CCE8-4D02-99C8-F9903581AF89}"/>
    <cellStyle name="Normalny" xfId="0" builtinId="0"/>
    <cellStyle name="Normalny 2" xfId="4" xr:uid="{0D057893-5BB8-4D50-AC9F-9D2CAC4B0444}"/>
    <cellStyle name="Normalny 3" xfId="5" xr:uid="{71BD6C35-63D8-4BAC-B1B5-919027BB77BD}"/>
    <cellStyle name="Normalny_dzielnice termin spr." xfId="2" xr:uid="{48D59456-2477-4565-8EDC-3C284940A61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1CBD-9DAA-4B03-B2C7-6D0DAD2FCBD7}">
  <sheetPr codeName="Arkusz8">
    <tabColor rgb="FF92D050"/>
  </sheetPr>
  <dimension ref="A2:J1030"/>
  <sheetViews>
    <sheetView tabSelected="1" view="pageLayout" topLeftCell="A999" zoomScale="85" zoomScaleNormal="85" zoomScalePageLayoutView="85" workbookViewId="0">
      <selection activeCell="C1029" sqref="C1029:D1029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2071634.66</v>
      </c>
      <c r="E11" s="40">
        <v>817489.02</v>
      </c>
      <c r="F11" s="40"/>
      <c r="G11" s="40">
        <v>541144.57999999996</v>
      </c>
      <c r="H11" s="40"/>
      <c r="I11" s="41">
        <f>SUM(B11:H11)</f>
        <v>3430268.26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110488.99</v>
      </c>
      <c r="F12" s="43">
        <f t="shared" si="0"/>
        <v>0</v>
      </c>
      <c r="G12" s="43">
        <f t="shared" si="0"/>
        <v>17585.62</v>
      </c>
      <c r="H12" s="43">
        <f t="shared" si="0"/>
        <v>0</v>
      </c>
      <c r="I12" s="44">
        <f t="shared" si="0"/>
        <v>128074.61</v>
      </c>
    </row>
    <row r="13" spans="1:10">
      <c r="A13" s="45" t="s">
        <v>16</v>
      </c>
      <c r="B13" s="46"/>
      <c r="C13" s="46"/>
      <c r="D13" s="46"/>
      <c r="E13" s="47">
        <v>110488.99</v>
      </c>
      <c r="F13" s="47"/>
      <c r="G13" s="47">
        <v>17585.62</v>
      </c>
      <c r="H13" s="47"/>
      <c r="I13" s="48">
        <f>SUM(B13:H13)</f>
        <v>128074.61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2071634.66</v>
      </c>
      <c r="E19" s="43">
        <f t="shared" si="2"/>
        <v>927978.01</v>
      </c>
      <c r="F19" s="43">
        <f t="shared" si="2"/>
        <v>0</v>
      </c>
      <c r="G19" s="43">
        <f t="shared" si="2"/>
        <v>558730.19999999995</v>
      </c>
      <c r="H19" s="43">
        <f t="shared" si="2"/>
        <v>0</v>
      </c>
      <c r="I19" s="44">
        <f t="shared" si="2"/>
        <v>3558342.8699999996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1655315.94</v>
      </c>
      <c r="E21" s="40">
        <v>798968.38</v>
      </c>
      <c r="F21" s="40"/>
      <c r="G21" s="40">
        <v>541144.57999999996</v>
      </c>
      <c r="H21" s="40"/>
      <c r="I21" s="41">
        <f>SUM(B21:H21)</f>
        <v>2995428.9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3">
        <f t="shared" si="3"/>
        <v>32243.55</v>
      </c>
      <c r="E22" s="43">
        <f t="shared" si="3"/>
        <v>117025.70000000001</v>
      </c>
      <c r="F22" s="43">
        <f t="shared" si="3"/>
        <v>0</v>
      </c>
      <c r="G22" s="43">
        <f t="shared" si="3"/>
        <v>17585.62</v>
      </c>
      <c r="H22" s="43">
        <f t="shared" si="3"/>
        <v>0</v>
      </c>
      <c r="I22" s="44">
        <f t="shared" si="3"/>
        <v>166854.87</v>
      </c>
    </row>
    <row r="23" spans="1:9">
      <c r="A23" s="45" t="s">
        <v>23</v>
      </c>
      <c r="B23" s="47"/>
      <c r="C23" s="47"/>
      <c r="D23" s="47">
        <v>32243.55</v>
      </c>
      <c r="E23" s="47">
        <v>6536.71</v>
      </c>
      <c r="F23" s="47"/>
      <c r="G23" s="47"/>
      <c r="H23" s="46"/>
      <c r="I23" s="48">
        <f t="shared" ref="I23:I28" si="4">SUM(B23:H23)</f>
        <v>38780.26</v>
      </c>
    </row>
    <row r="24" spans="1:9">
      <c r="A24" s="45" t="s">
        <v>17</v>
      </c>
      <c r="B24" s="46"/>
      <c r="C24" s="46"/>
      <c r="D24" s="47"/>
      <c r="E24" s="47">
        <v>110488.99</v>
      </c>
      <c r="F24" s="47"/>
      <c r="G24" s="47">
        <v>17585.62</v>
      </c>
      <c r="H24" s="46"/>
      <c r="I24" s="48">
        <f t="shared" si="4"/>
        <v>128074.61</v>
      </c>
    </row>
    <row r="25" spans="1:9">
      <c r="A25" s="45" t="s">
        <v>18</v>
      </c>
      <c r="B25" s="46"/>
      <c r="C25" s="46"/>
      <c r="D25" s="46"/>
      <c r="E25" s="46"/>
      <c r="F25" s="46"/>
      <c r="G25" s="46"/>
      <c r="H25" s="46"/>
      <c r="I25" s="48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3">
        <f t="shared" si="5"/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44">
        <f t="shared" si="5"/>
        <v>0</v>
      </c>
    </row>
    <row r="27" spans="1:9">
      <c r="A27" s="45" t="s">
        <v>20</v>
      </c>
      <c r="B27" s="46"/>
      <c r="C27" s="46"/>
      <c r="D27" s="46"/>
      <c r="E27" s="47"/>
      <c r="F27" s="47"/>
      <c r="G27" s="47"/>
      <c r="H27" s="46"/>
      <c r="I27" s="48">
        <f t="shared" si="4"/>
        <v>0</v>
      </c>
    </row>
    <row r="28" spans="1:9">
      <c r="A28" s="45" t="s">
        <v>17</v>
      </c>
      <c r="B28" s="46"/>
      <c r="C28" s="46"/>
      <c r="D28" s="47"/>
      <c r="E28" s="47"/>
      <c r="F28" s="46"/>
      <c r="G28" s="47"/>
      <c r="H28" s="47"/>
      <c r="I28" s="48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3">
        <f t="shared" si="6"/>
        <v>1687559.49</v>
      </c>
      <c r="E29" s="49">
        <f t="shared" si="6"/>
        <v>915994.08000000007</v>
      </c>
      <c r="F29" s="49">
        <f t="shared" si="6"/>
        <v>0</v>
      </c>
      <c r="G29" s="49">
        <f t="shared" si="6"/>
        <v>558730.19999999995</v>
      </c>
      <c r="H29" s="43">
        <f t="shared" si="6"/>
        <v>0</v>
      </c>
      <c r="I29" s="44">
        <f t="shared" si="6"/>
        <v>3162283.77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0"/>
      <c r="C33" s="50"/>
      <c r="D33" s="50"/>
      <c r="E33" s="50"/>
      <c r="F33" s="50"/>
      <c r="G33" s="50"/>
      <c r="H33" s="51"/>
      <c r="I33" s="48">
        <f>SUM(B33:H33)</f>
        <v>0</v>
      </c>
    </row>
    <row r="34" spans="1:9">
      <c r="A34" s="38" t="s">
        <v>21</v>
      </c>
      <c r="B34" s="52">
        <f>B31+B32-B33</f>
        <v>0</v>
      </c>
      <c r="C34" s="52">
        <f t="shared" ref="C34:I34" si="7">C31+C32-C33</f>
        <v>0</v>
      </c>
      <c r="D34" s="52">
        <f t="shared" si="7"/>
        <v>0</v>
      </c>
      <c r="E34" s="52">
        <f t="shared" si="7"/>
        <v>0</v>
      </c>
      <c r="F34" s="52">
        <f t="shared" si="7"/>
        <v>0</v>
      </c>
      <c r="G34" s="52">
        <f t="shared" si="7"/>
        <v>0</v>
      </c>
      <c r="H34" s="52">
        <f t="shared" si="7"/>
        <v>0</v>
      </c>
      <c r="I34" s="53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4"/>
      <c r="C36" s="55">
        <f t="shared" ref="C36:I36" si="8">C11-C21-C31</f>
        <v>0</v>
      </c>
      <c r="D36" s="55">
        <f t="shared" si="8"/>
        <v>416318.71999999997</v>
      </c>
      <c r="E36" s="55">
        <f>E11-E21-E31</f>
        <v>18520.640000000014</v>
      </c>
      <c r="F36" s="55">
        <f t="shared" si="8"/>
        <v>0</v>
      </c>
      <c r="G36" s="55">
        <f t="shared" si="8"/>
        <v>0</v>
      </c>
      <c r="H36" s="55">
        <f t="shared" si="8"/>
        <v>0</v>
      </c>
      <c r="I36" s="56">
        <f t="shared" si="8"/>
        <v>434839.35999999987</v>
      </c>
    </row>
    <row r="37" spans="1:9" ht="14.25" thickBot="1">
      <c r="A37" s="57" t="s">
        <v>21</v>
      </c>
      <c r="B37" s="58"/>
      <c r="C37" s="59">
        <f t="shared" ref="C37:I37" si="9">C19-C29-C34</f>
        <v>0</v>
      </c>
      <c r="D37" s="59">
        <f t="shared" si="9"/>
        <v>384075.16999999993</v>
      </c>
      <c r="E37" s="59">
        <f t="shared" si="9"/>
        <v>11983.929999999935</v>
      </c>
      <c r="F37" s="59">
        <f t="shared" si="9"/>
        <v>0</v>
      </c>
      <c r="G37" s="59">
        <f t="shared" si="9"/>
        <v>0</v>
      </c>
      <c r="H37" s="59">
        <f t="shared" si="9"/>
        <v>0</v>
      </c>
      <c r="I37" s="60">
        <f t="shared" si="9"/>
        <v>396059.09999999963</v>
      </c>
    </row>
    <row r="38" spans="1:9">
      <c r="A38" s="61"/>
      <c r="B38" s="62"/>
      <c r="C38" s="62"/>
      <c r="D38" s="62"/>
      <c r="E38" s="62"/>
      <c r="F38" s="62"/>
      <c r="G38" s="62"/>
      <c r="H38" s="62"/>
      <c r="I38" s="62"/>
    </row>
    <row r="39" spans="1:9">
      <c r="A39" s="61"/>
      <c r="B39" s="62"/>
      <c r="C39" s="62"/>
      <c r="D39" s="62"/>
      <c r="E39" s="62"/>
      <c r="F39" s="62"/>
      <c r="G39" s="62"/>
      <c r="H39" s="62"/>
      <c r="I39" s="62"/>
    </row>
    <row r="40" spans="1:9">
      <c r="A40" s="61"/>
      <c r="B40" s="62"/>
      <c r="C40" s="62"/>
      <c r="D40" s="62"/>
      <c r="E40" s="62"/>
      <c r="F40" s="62"/>
      <c r="G40" s="62"/>
      <c r="H40" s="62"/>
      <c r="I40" s="62"/>
    </row>
    <row r="41" spans="1:9">
      <c r="A41" s="61"/>
      <c r="B41" s="62"/>
      <c r="C41" s="62"/>
      <c r="D41" s="62"/>
      <c r="E41" s="62"/>
      <c r="F41" s="62"/>
      <c r="G41" s="62"/>
      <c r="H41" s="62"/>
      <c r="I41" s="62"/>
    </row>
    <row r="42" spans="1:9">
      <c r="A42" s="61"/>
      <c r="B42" s="62"/>
      <c r="C42" s="62"/>
      <c r="D42" s="62"/>
      <c r="E42" s="62"/>
      <c r="F42" s="62"/>
      <c r="G42" s="62"/>
      <c r="H42" s="62"/>
      <c r="I42" s="62"/>
    </row>
    <row r="43" spans="1:9">
      <c r="A43" s="61"/>
      <c r="B43" s="62"/>
      <c r="C43" s="62"/>
      <c r="D43" s="62"/>
      <c r="E43" s="62"/>
      <c r="F43" s="62"/>
      <c r="G43" s="62"/>
      <c r="H43" s="62"/>
      <c r="I43" s="62"/>
    </row>
    <row r="44" spans="1:9">
      <c r="A44" s="61"/>
      <c r="B44" s="62"/>
      <c r="C44" s="62"/>
      <c r="D44" s="62"/>
      <c r="E44" s="62"/>
      <c r="F44" s="62"/>
      <c r="G44" s="62"/>
      <c r="H44" s="62"/>
      <c r="I44" s="62"/>
    </row>
    <row r="45" spans="1:9">
      <c r="A45" s="63"/>
      <c r="B45" s="62"/>
      <c r="C45" s="62"/>
      <c r="D45" s="62"/>
      <c r="E45" s="62"/>
      <c r="F45" s="62"/>
      <c r="G45" s="62"/>
      <c r="H45" s="62"/>
      <c r="I45" s="62"/>
    </row>
    <row r="46" spans="1:9" ht="14.25">
      <c r="A46" s="64" t="s">
        <v>28</v>
      </c>
      <c r="B46" s="64"/>
    </row>
    <row r="47" spans="1:9" ht="14.25" thickBot="1">
      <c r="A47" s="2"/>
      <c r="B47" s="2"/>
    </row>
    <row r="48" spans="1:9" ht="21.75" customHeight="1">
      <c r="A48" s="65" t="s">
        <v>29</v>
      </c>
      <c r="B48" s="66"/>
      <c r="C48" s="67" t="s">
        <v>30</v>
      </c>
    </row>
    <row r="49" spans="1:3" ht="13.5" customHeight="1">
      <c r="A49" s="68"/>
      <c r="B49" s="69"/>
      <c r="C49" s="70"/>
    </row>
    <row r="50" spans="1:3" ht="29.25" customHeight="1">
      <c r="A50" s="71"/>
      <c r="B50" s="72"/>
      <c r="C50" s="73"/>
    </row>
    <row r="51" spans="1:3" ht="15">
      <c r="A51" s="74"/>
      <c r="B51" s="75"/>
      <c r="C51" s="76"/>
    </row>
    <row r="52" spans="1:3" ht="15">
      <c r="A52" s="77" t="s">
        <v>14</v>
      </c>
      <c r="B52" s="78"/>
      <c r="C52" s="79">
        <v>35656.82</v>
      </c>
    </row>
    <row r="53" spans="1:3" ht="15">
      <c r="A53" s="80" t="s">
        <v>15</v>
      </c>
      <c r="B53" s="81"/>
      <c r="C53" s="82">
        <f>SUM(C54:C55)</f>
        <v>0</v>
      </c>
    </row>
    <row r="54" spans="1:3" ht="15">
      <c r="A54" s="83" t="s">
        <v>16</v>
      </c>
      <c r="B54" s="84"/>
      <c r="C54" s="85"/>
    </row>
    <row r="55" spans="1:3" ht="15">
      <c r="A55" s="83" t="s">
        <v>17</v>
      </c>
      <c r="B55" s="84"/>
      <c r="C55" s="85"/>
    </row>
    <row r="56" spans="1:3" ht="15">
      <c r="A56" s="80" t="s">
        <v>19</v>
      </c>
      <c r="B56" s="81"/>
      <c r="C56" s="82">
        <f>SUM(C57:C58)</f>
        <v>0</v>
      </c>
    </row>
    <row r="57" spans="1:3" ht="15">
      <c r="A57" s="83" t="s">
        <v>20</v>
      </c>
      <c r="B57" s="84"/>
      <c r="C57" s="85"/>
    </row>
    <row r="58" spans="1:3" ht="15">
      <c r="A58" s="83" t="s">
        <v>17</v>
      </c>
      <c r="B58" s="84"/>
      <c r="C58" s="85"/>
    </row>
    <row r="59" spans="1:3" ht="15">
      <c r="A59" s="80" t="s">
        <v>21</v>
      </c>
      <c r="B59" s="81"/>
      <c r="C59" s="82">
        <f>C52+C53-C56</f>
        <v>35656.82</v>
      </c>
    </row>
    <row r="60" spans="1:3" ht="15">
      <c r="A60" s="74" t="s">
        <v>22</v>
      </c>
      <c r="B60" s="75"/>
      <c r="C60" s="76"/>
    </row>
    <row r="61" spans="1:3" ht="15">
      <c r="A61" s="77" t="s">
        <v>14</v>
      </c>
      <c r="B61" s="78"/>
      <c r="C61" s="79">
        <v>35656.82</v>
      </c>
    </row>
    <row r="62" spans="1:3" ht="15">
      <c r="A62" s="80" t="s">
        <v>15</v>
      </c>
      <c r="B62" s="81"/>
      <c r="C62" s="82">
        <f>SUM(C63:C64)</f>
        <v>0</v>
      </c>
    </row>
    <row r="63" spans="1:3" ht="15">
      <c r="A63" s="83" t="s">
        <v>23</v>
      </c>
      <c r="B63" s="84"/>
      <c r="C63" s="85"/>
    </row>
    <row r="64" spans="1:3" ht="15">
      <c r="A64" s="83" t="s">
        <v>17</v>
      </c>
      <c r="B64" s="84"/>
      <c r="C64" s="86"/>
    </row>
    <row r="65" spans="1:3" ht="15">
      <c r="A65" s="80" t="s">
        <v>19</v>
      </c>
      <c r="B65" s="81"/>
      <c r="C65" s="82">
        <f>SUM(C66:C67)</f>
        <v>0</v>
      </c>
    </row>
    <row r="66" spans="1:3" ht="15">
      <c r="A66" s="83" t="s">
        <v>20</v>
      </c>
      <c r="B66" s="84"/>
      <c r="C66" s="85"/>
    </row>
    <row r="67" spans="1:3" ht="15">
      <c r="A67" s="87" t="s">
        <v>17</v>
      </c>
      <c r="B67" s="88"/>
      <c r="C67" s="89"/>
    </row>
    <row r="68" spans="1:3" ht="15">
      <c r="A68" s="90" t="s">
        <v>21</v>
      </c>
      <c r="B68" s="91"/>
      <c r="C68" s="92">
        <f>C61+C62-C65</f>
        <v>35656.82</v>
      </c>
    </row>
    <row r="69" spans="1:3" ht="15">
      <c r="A69" s="93" t="s">
        <v>24</v>
      </c>
      <c r="B69" s="94"/>
      <c r="C69" s="76"/>
    </row>
    <row r="70" spans="1:3" ht="15">
      <c r="A70" s="77" t="s">
        <v>14</v>
      </c>
      <c r="B70" s="78"/>
      <c r="C70" s="79"/>
    </row>
    <row r="71" spans="1:3" ht="15">
      <c r="A71" s="83" t="s">
        <v>25</v>
      </c>
      <c r="B71" s="84"/>
      <c r="C71" s="85"/>
    </row>
    <row r="72" spans="1:3" ht="15">
      <c r="A72" s="83" t="s">
        <v>26</v>
      </c>
      <c r="B72" s="84"/>
      <c r="C72" s="85"/>
    </row>
    <row r="73" spans="1:3" ht="15">
      <c r="A73" s="95" t="s">
        <v>21</v>
      </c>
      <c r="B73" s="96"/>
      <c r="C73" s="97">
        <f>C70+C71-C72</f>
        <v>0</v>
      </c>
    </row>
    <row r="74" spans="1:3" ht="15">
      <c r="A74" s="74" t="s">
        <v>27</v>
      </c>
      <c r="B74" s="75"/>
      <c r="C74" s="76"/>
    </row>
    <row r="75" spans="1:3" ht="15">
      <c r="A75" s="77" t="s">
        <v>14</v>
      </c>
      <c r="B75" s="78"/>
      <c r="C75" s="98">
        <f>C52-C61-C70</f>
        <v>0</v>
      </c>
    </row>
    <row r="76" spans="1:3" ht="15.75" thickBot="1">
      <c r="A76" s="99" t="s">
        <v>21</v>
      </c>
      <c r="B76" s="100"/>
      <c r="C76" s="101">
        <f>C59-C68-C73</f>
        <v>0</v>
      </c>
    </row>
    <row r="91" spans="1:5" ht="15">
      <c r="A91" s="102" t="s">
        <v>31</v>
      </c>
      <c r="B91" s="103"/>
      <c r="C91" s="103"/>
      <c r="D91" s="103"/>
      <c r="E91" s="103"/>
    </row>
    <row r="92" spans="1:5" ht="14.25" thickBot="1">
      <c r="A92" s="104"/>
      <c r="B92" s="105"/>
      <c r="C92" s="105"/>
      <c r="D92" s="105"/>
      <c r="E92" s="105"/>
    </row>
    <row r="93" spans="1:5" ht="177" customHeight="1" thickBot="1">
      <c r="A93" s="106" t="s">
        <v>32</v>
      </c>
      <c r="B93" s="107" t="s">
        <v>33</v>
      </c>
      <c r="C93" s="107" t="s">
        <v>34</v>
      </c>
      <c r="D93" s="107" t="s">
        <v>35</v>
      </c>
      <c r="E93" s="108" t="s">
        <v>36</v>
      </c>
    </row>
    <row r="94" spans="1:5" ht="14.25" thickBot="1">
      <c r="A94" s="109" t="s">
        <v>13</v>
      </c>
      <c r="B94" s="110"/>
      <c r="C94" s="110"/>
      <c r="D94" s="110"/>
      <c r="E94" s="111"/>
    </row>
    <row r="95" spans="1:5" ht="25.5">
      <c r="A95" s="112" t="s">
        <v>37</v>
      </c>
      <c r="B95" s="113"/>
      <c r="C95" s="113"/>
      <c r="D95" s="113"/>
      <c r="E95" s="114">
        <f>B95+C95+D95</f>
        <v>0</v>
      </c>
    </row>
    <row r="96" spans="1:5">
      <c r="A96" s="115" t="s">
        <v>25</v>
      </c>
      <c r="B96" s="116">
        <f>SUM(B97:B98)</f>
        <v>0</v>
      </c>
      <c r="C96" s="116">
        <f>SUM(C97:C98)</f>
        <v>0</v>
      </c>
      <c r="D96" s="116">
        <f>SUM(D97:D98)</f>
        <v>0</v>
      </c>
      <c r="E96" s="117">
        <f>SUM(E97:E98)</f>
        <v>0</v>
      </c>
    </row>
    <row r="97" spans="1:5">
      <c r="A97" s="118" t="s">
        <v>38</v>
      </c>
      <c r="B97" s="119"/>
      <c r="C97" s="119"/>
      <c r="D97" s="119"/>
      <c r="E97" s="120">
        <f>B97+C97+D97</f>
        <v>0</v>
      </c>
    </row>
    <row r="98" spans="1:5">
      <c r="A98" s="118" t="s">
        <v>39</v>
      </c>
      <c r="B98" s="119"/>
      <c r="C98" s="119"/>
      <c r="D98" s="119"/>
      <c r="E98" s="120">
        <f>B98+C98+D98</f>
        <v>0</v>
      </c>
    </row>
    <row r="99" spans="1:5">
      <c r="A99" s="115" t="s">
        <v>26</v>
      </c>
      <c r="B99" s="116">
        <f>SUM(B100:B102)</f>
        <v>0</v>
      </c>
      <c r="C99" s="116">
        <f>SUM(C100:C102)</f>
        <v>0</v>
      </c>
      <c r="D99" s="116">
        <f>SUM(D100:D102)</f>
        <v>0</v>
      </c>
      <c r="E99" s="117">
        <f>SUM(E100:E102)</f>
        <v>0</v>
      </c>
    </row>
    <row r="100" spans="1:5">
      <c r="A100" s="118" t="s">
        <v>40</v>
      </c>
      <c r="B100" s="119"/>
      <c r="C100" s="119"/>
      <c r="D100" s="119"/>
      <c r="E100" s="120">
        <f>B100+C100+D100</f>
        <v>0</v>
      </c>
    </row>
    <row r="101" spans="1:5">
      <c r="A101" s="118" t="s">
        <v>41</v>
      </c>
      <c r="B101" s="119"/>
      <c r="C101" s="119"/>
      <c r="D101" s="119"/>
      <c r="E101" s="120">
        <f>B101+C101+D101</f>
        <v>0</v>
      </c>
    </row>
    <row r="102" spans="1:5">
      <c r="A102" s="121" t="s">
        <v>42</v>
      </c>
      <c r="B102" s="119"/>
      <c r="C102" s="119"/>
      <c r="D102" s="119"/>
      <c r="E102" s="120">
        <f>B102+C102+D102</f>
        <v>0</v>
      </c>
    </row>
    <row r="103" spans="1:5" ht="14.25" thickBot="1">
      <c r="A103" s="122" t="s">
        <v>43</v>
      </c>
      <c r="B103" s="123">
        <f>B95+B96-B99</f>
        <v>0</v>
      </c>
      <c r="C103" s="123">
        <f>C95+C96-C99</f>
        <v>0</v>
      </c>
      <c r="D103" s="123">
        <f>D95+D96-D99</f>
        <v>0</v>
      </c>
      <c r="E103" s="124">
        <f>E95+E96-E99</f>
        <v>0</v>
      </c>
    </row>
    <row r="104" spans="1:5" ht="14.25" thickBot="1">
      <c r="A104" s="125" t="s">
        <v>44</v>
      </c>
      <c r="B104" s="105"/>
      <c r="C104" s="105"/>
      <c r="D104" s="105"/>
      <c r="E104" s="126"/>
    </row>
    <row r="105" spans="1:5">
      <c r="A105" s="112" t="s">
        <v>45</v>
      </c>
      <c r="B105" s="113"/>
      <c r="C105" s="113"/>
      <c r="D105" s="113"/>
      <c r="E105" s="114">
        <f>B105+C105+D105</f>
        <v>0</v>
      </c>
    </row>
    <row r="106" spans="1:5">
      <c r="A106" s="115" t="s">
        <v>25</v>
      </c>
      <c r="B106" s="127"/>
      <c r="C106" s="127"/>
      <c r="D106" s="127"/>
      <c r="E106" s="128">
        <f>B106+C106+D106</f>
        <v>0</v>
      </c>
    </row>
    <row r="107" spans="1:5">
      <c r="A107" s="115" t="s">
        <v>26</v>
      </c>
      <c r="B107" s="127"/>
      <c r="C107" s="127"/>
      <c r="D107" s="127"/>
      <c r="E107" s="128">
        <f>B107+C107+D107</f>
        <v>0</v>
      </c>
    </row>
    <row r="108" spans="1:5" ht="14.25" thickBot="1">
      <c r="A108" s="122" t="s">
        <v>46</v>
      </c>
      <c r="B108" s="123">
        <f>B105+B106-B107</f>
        <v>0</v>
      </c>
      <c r="C108" s="123">
        <f>C105+C106-C107</f>
        <v>0</v>
      </c>
      <c r="D108" s="123">
        <f>D105+D106-D107</f>
        <v>0</v>
      </c>
      <c r="E108" s="124">
        <f>E105+E106-E107</f>
        <v>0</v>
      </c>
    </row>
    <row r="109" spans="1:5">
      <c r="A109" s="129" t="s">
        <v>14</v>
      </c>
      <c r="B109" s="130">
        <f>B95-B105</f>
        <v>0</v>
      </c>
      <c r="C109" s="130">
        <f t="shared" ref="C109:E109" si="10">C95-C105</f>
        <v>0</v>
      </c>
      <c r="D109" s="130">
        <f t="shared" si="10"/>
        <v>0</v>
      </c>
      <c r="E109" s="130">
        <f t="shared" si="10"/>
        <v>0</v>
      </c>
    </row>
    <row r="110" spans="1:5" ht="14.25" thickBot="1">
      <c r="A110" s="131" t="s">
        <v>21</v>
      </c>
      <c r="B110" s="132">
        <f>B103-B108</f>
        <v>0</v>
      </c>
      <c r="C110" s="132">
        <f t="shared" ref="C110:E110" si="11">C103-C108</f>
        <v>0</v>
      </c>
      <c r="D110" s="132">
        <f t="shared" si="11"/>
        <v>0</v>
      </c>
      <c r="E110" s="132">
        <f t="shared" si="11"/>
        <v>0</v>
      </c>
    </row>
    <row r="111" spans="1:5">
      <c r="A111" s="133"/>
      <c r="B111" s="134"/>
      <c r="C111" s="134"/>
      <c r="D111" s="134"/>
      <c r="E111" s="134"/>
    </row>
    <row r="112" spans="1:5">
      <c r="A112" s="133"/>
      <c r="B112" s="134"/>
      <c r="C112" s="134"/>
      <c r="D112" s="134"/>
      <c r="E112" s="134"/>
    </row>
    <row r="113" spans="1:5">
      <c r="A113" s="133"/>
      <c r="B113" s="134"/>
      <c r="C113" s="134"/>
      <c r="D113" s="134"/>
      <c r="E113" s="134"/>
    </row>
    <row r="114" spans="1:5">
      <c r="A114" s="133"/>
      <c r="B114" s="134"/>
      <c r="C114" s="134"/>
      <c r="D114" s="134"/>
      <c r="E114" s="134"/>
    </row>
    <row r="115" spans="1:5">
      <c r="A115" s="133"/>
      <c r="B115" s="134"/>
      <c r="C115" s="134"/>
      <c r="D115" s="134"/>
      <c r="E115" s="134"/>
    </row>
    <row r="116" spans="1:5">
      <c r="A116" s="133"/>
      <c r="B116" s="134"/>
      <c r="C116" s="134"/>
      <c r="D116" s="134"/>
      <c r="E116" s="134"/>
    </row>
    <row r="117" spans="1:5">
      <c r="A117" s="133"/>
      <c r="B117" s="134"/>
      <c r="C117" s="134"/>
      <c r="D117" s="134"/>
      <c r="E117" s="134"/>
    </row>
    <row r="118" spans="1:5">
      <c r="A118" s="133"/>
      <c r="B118" s="134"/>
      <c r="C118" s="134"/>
      <c r="D118" s="134"/>
      <c r="E118" s="134"/>
    </row>
    <row r="119" spans="1:5">
      <c r="A119" s="133"/>
      <c r="B119" s="134"/>
      <c r="C119" s="134"/>
      <c r="D119" s="134"/>
      <c r="E119" s="134"/>
    </row>
    <row r="120" spans="1:5">
      <c r="A120" s="133"/>
      <c r="B120" s="134"/>
      <c r="C120" s="134"/>
      <c r="D120" s="134"/>
      <c r="E120" s="134"/>
    </row>
    <row r="121" spans="1:5">
      <c r="A121" s="133"/>
      <c r="B121" s="134"/>
      <c r="C121" s="134"/>
      <c r="D121" s="134"/>
      <c r="E121" s="134"/>
    </row>
    <row r="122" spans="1:5">
      <c r="A122" s="133"/>
      <c r="B122" s="134"/>
      <c r="C122" s="134"/>
      <c r="D122" s="134"/>
      <c r="E122" s="134"/>
    </row>
    <row r="123" spans="1:5">
      <c r="A123" s="133"/>
      <c r="B123" s="134"/>
      <c r="C123" s="134"/>
      <c r="D123" s="134"/>
      <c r="E123" s="134"/>
    </row>
    <row r="124" spans="1:5">
      <c r="A124" s="133"/>
      <c r="B124" s="134"/>
      <c r="C124" s="134"/>
      <c r="D124" s="134"/>
      <c r="E124" s="134"/>
    </row>
    <row r="125" spans="1:5" ht="36" customHeight="1"/>
    <row r="126" spans="1:5" ht="36.75" customHeight="1">
      <c r="A126" s="12" t="s">
        <v>47</v>
      </c>
      <c r="B126" s="135"/>
      <c r="C126" s="135"/>
    </row>
    <row r="127" spans="1:5">
      <c r="A127" s="136"/>
      <c r="B127" s="137"/>
      <c r="C127" s="137"/>
    </row>
    <row r="128" spans="1:5">
      <c r="A128" s="138" t="s">
        <v>48</v>
      </c>
      <c r="B128" s="138" t="s">
        <v>14</v>
      </c>
      <c r="C128" s="138" t="s">
        <v>21</v>
      </c>
    </row>
    <row r="129" spans="1:9">
      <c r="A129" s="139" t="s">
        <v>49</v>
      </c>
      <c r="B129" s="140"/>
      <c r="C129" s="140"/>
    </row>
    <row r="130" spans="1:9">
      <c r="A130" s="141" t="s">
        <v>50</v>
      </c>
      <c r="B130" s="141"/>
      <c r="C130" s="141"/>
    </row>
    <row r="131" spans="1:9">
      <c r="A131" s="142" t="s">
        <v>51</v>
      </c>
      <c r="B131" s="143"/>
      <c r="C131" s="144"/>
    </row>
    <row r="132" spans="1:9">
      <c r="A132" s="145"/>
      <c r="B132" s="146"/>
      <c r="C132" s="147"/>
    </row>
    <row r="133" spans="1:9">
      <c r="A133" s="145"/>
      <c r="B133" s="146"/>
      <c r="C133" s="147"/>
    </row>
    <row r="134" spans="1:9" ht="15">
      <c r="A134" s="12" t="s">
        <v>52</v>
      </c>
      <c r="B134" s="135"/>
      <c r="C134" s="135"/>
      <c r="D134" s="148"/>
      <c r="E134" s="148"/>
      <c r="F134" s="148"/>
      <c r="G134" s="148"/>
    </row>
    <row r="135" spans="1:9" ht="14.25" thickBot="1">
      <c r="A135" s="149"/>
      <c r="B135" s="150"/>
      <c r="C135" s="150"/>
    </row>
    <row r="136" spans="1:9" ht="13.5" customHeight="1">
      <c r="A136" s="151"/>
      <c r="B136" s="152" t="s">
        <v>53</v>
      </c>
      <c r="C136" s="153"/>
      <c r="D136" s="153"/>
      <c r="E136" s="153"/>
      <c r="F136" s="154"/>
      <c r="G136" s="152" t="s">
        <v>54</v>
      </c>
      <c r="H136" s="153"/>
      <c r="I136" s="154"/>
    </row>
    <row r="137" spans="1:9" ht="38.25">
      <c r="A137" s="155"/>
      <c r="B137" s="156" t="s">
        <v>55</v>
      </c>
      <c r="C137" s="157" t="s">
        <v>56</v>
      </c>
      <c r="D137" s="157" t="s">
        <v>57</v>
      </c>
      <c r="E137" s="157" t="s">
        <v>58</v>
      </c>
      <c r="F137" s="158" t="s">
        <v>59</v>
      </c>
      <c r="G137" s="159" t="s">
        <v>60</v>
      </c>
      <c r="H137" s="160" t="s">
        <v>61</v>
      </c>
      <c r="I137" s="161" t="s">
        <v>62</v>
      </c>
    </row>
    <row r="138" spans="1:9">
      <c r="A138" s="162" t="s">
        <v>14</v>
      </c>
      <c r="B138" s="163"/>
      <c r="C138" s="164"/>
      <c r="D138" s="164"/>
      <c r="E138" s="165"/>
      <c r="F138" s="166"/>
      <c r="G138" s="167"/>
      <c r="H138" s="164"/>
      <c r="I138" s="168"/>
    </row>
    <row r="139" spans="1:9" ht="24">
      <c r="A139" s="169" t="s">
        <v>63</v>
      </c>
      <c r="B139" s="170"/>
      <c r="C139" s="171"/>
      <c r="D139" s="171"/>
      <c r="E139" s="165"/>
      <c r="F139" s="166"/>
      <c r="G139" s="167"/>
      <c r="H139" s="171"/>
      <c r="I139" s="172"/>
    </row>
    <row r="140" spans="1:9" ht="36.75" thickBot="1">
      <c r="A140" s="173" t="s">
        <v>64</v>
      </c>
      <c r="B140" s="174"/>
      <c r="C140" s="175"/>
      <c r="D140" s="175"/>
      <c r="E140" s="165"/>
      <c r="F140" s="166"/>
      <c r="G140" s="167"/>
      <c r="H140" s="175"/>
      <c r="I140" s="176"/>
    </row>
    <row r="141" spans="1:9" ht="15.75" thickBot="1">
      <c r="A141" s="177" t="s">
        <v>21</v>
      </c>
      <c r="B141" s="178">
        <f t="shared" ref="B141:I141" si="12">B138+B139-B140</f>
        <v>0</v>
      </c>
      <c r="C141" s="179">
        <f t="shared" si="12"/>
        <v>0</v>
      </c>
      <c r="D141" s="179">
        <f t="shared" si="12"/>
        <v>0</v>
      </c>
      <c r="E141" s="180">
        <f t="shared" si="12"/>
        <v>0</v>
      </c>
      <c r="F141" s="181">
        <f t="shared" si="12"/>
        <v>0</v>
      </c>
      <c r="G141" s="182">
        <f t="shared" si="12"/>
        <v>0</v>
      </c>
      <c r="H141" s="183">
        <f t="shared" si="12"/>
        <v>0</v>
      </c>
      <c r="I141" s="184">
        <f t="shared" si="12"/>
        <v>0</v>
      </c>
    </row>
    <row r="144" spans="1:9" ht="15">
      <c r="A144" s="12" t="s">
        <v>65</v>
      </c>
      <c r="B144" s="135"/>
      <c r="C144" s="135"/>
    </row>
    <row r="145" spans="1:3" ht="14.25" thickBot="1">
      <c r="A145" s="149"/>
      <c r="B145" s="150"/>
      <c r="C145" s="150"/>
    </row>
    <row r="146" spans="1:3">
      <c r="A146" s="185" t="s">
        <v>48</v>
      </c>
      <c r="B146" s="186" t="s">
        <v>14</v>
      </c>
      <c r="C146" s="187" t="s">
        <v>21</v>
      </c>
    </row>
    <row r="147" spans="1:3" ht="26.25" thickBot="1">
      <c r="A147" s="188" t="s">
        <v>66</v>
      </c>
      <c r="B147" s="189"/>
      <c r="C147" s="190"/>
    </row>
    <row r="168" spans="1:4" ht="48.75" customHeight="1">
      <c r="A168" s="12" t="s">
        <v>67</v>
      </c>
      <c r="B168" s="135"/>
      <c r="C168" s="135"/>
      <c r="D168" s="148"/>
    </row>
    <row r="169" spans="1:4" ht="14.25" thickBot="1">
      <c r="A169" s="191"/>
      <c r="B169" s="192"/>
      <c r="C169" s="192"/>
    </row>
    <row r="170" spans="1:4">
      <c r="A170" s="193" t="s">
        <v>32</v>
      </c>
      <c r="B170" s="194"/>
      <c r="C170" s="186" t="s">
        <v>14</v>
      </c>
      <c r="D170" s="187" t="s">
        <v>21</v>
      </c>
    </row>
    <row r="171" spans="1:4" ht="66" customHeight="1">
      <c r="A171" s="195" t="s">
        <v>68</v>
      </c>
      <c r="B171" s="196"/>
      <c r="C171" s="197">
        <f>C173+SUM(C174:C177)</f>
        <v>0</v>
      </c>
      <c r="D171" s="198">
        <f>D173+SUM(D174:D177)</f>
        <v>0</v>
      </c>
    </row>
    <row r="172" spans="1:4">
      <c r="A172" s="199" t="s">
        <v>50</v>
      </c>
      <c r="B172" s="200"/>
      <c r="C172" s="201"/>
      <c r="D172" s="202"/>
    </row>
    <row r="173" spans="1:4">
      <c r="A173" s="203" t="s">
        <v>5</v>
      </c>
      <c r="B173" s="204"/>
      <c r="C173" s="143"/>
      <c r="D173" s="205"/>
    </row>
    <row r="174" spans="1:4">
      <c r="A174" s="206" t="s">
        <v>7</v>
      </c>
      <c r="B174" s="207"/>
      <c r="C174" s="140"/>
      <c r="D174" s="208"/>
    </row>
    <row r="175" spans="1:4">
      <c r="A175" s="206" t="s">
        <v>8</v>
      </c>
      <c r="B175" s="207"/>
      <c r="C175" s="140"/>
      <c r="D175" s="208"/>
    </row>
    <row r="176" spans="1:4">
      <c r="A176" s="206" t="s">
        <v>9</v>
      </c>
      <c r="B176" s="207"/>
      <c r="C176" s="140"/>
      <c r="D176" s="208"/>
    </row>
    <row r="177" spans="1:4">
      <c r="A177" s="206" t="s">
        <v>10</v>
      </c>
      <c r="B177" s="207"/>
      <c r="C177" s="140"/>
      <c r="D177" s="208"/>
    </row>
    <row r="213" spans="1:9">
      <c r="A213" s="209" t="s">
        <v>69</v>
      </c>
      <c r="B213" s="210"/>
      <c r="C213" s="210"/>
      <c r="D213" s="210"/>
      <c r="E213" s="210"/>
      <c r="F213" s="210"/>
      <c r="G213" s="210"/>
      <c r="H213" s="210"/>
      <c r="I213" s="210"/>
    </row>
    <row r="214" spans="1:9" ht="16.5" thickBot="1">
      <c r="A214" s="211"/>
      <c r="B214" s="212"/>
      <c r="C214" s="212"/>
      <c r="D214" s="212"/>
      <c r="E214" s="212" t="s">
        <v>70</v>
      </c>
      <c r="F214" s="213"/>
      <c r="G214" s="213"/>
      <c r="H214" s="213"/>
      <c r="I214" s="213"/>
    </row>
    <row r="215" spans="1:9" ht="96" customHeight="1" thickBot="1">
      <c r="A215" s="214" t="s">
        <v>71</v>
      </c>
      <c r="B215" s="215"/>
      <c r="C215" s="216" t="s">
        <v>72</v>
      </c>
      <c r="D215" s="217" t="s">
        <v>73</v>
      </c>
      <c r="E215" s="216" t="s">
        <v>74</v>
      </c>
      <c r="F215" s="218" t="s">
        <v>75</v>
      </c>
      <c r="G215" s="216" t="s">
        <v>76</v>
      </c>
      <c r="H215" s="216" t="s">
        <v>77</v>
      </c>
      <c r="I215" s="219" t="s">
        <v>78</v>
      </c>
    </row>
    <row r="216" spans="1:9" ht="26.25" customHeight="1">
      <c r="A216" s="220"/>
      <c r="B216" s="221" t="s">
        <v>21</v>
      </c>
      <c r="C216" s="222"/>
      <c r="D216" s="223"/>
      <c r="E216" s="222"/>
      <c r="F216" s="223"/>
      <c r="G216" s="222"/>
      <c r="H216" s="222"/>
      <c r="I216" s="224"/>
    </row>
    <row r="217" spans="1:9" ht="15" customHeight="1">
      <c r="A217" s="225"/>
      <c r="B217" s="226" t="s">
        <v>79</v>
      </c>
      <c r="C217" s="227"/>
      <c r="D217" s="228"/>
      <c r="E217" s="227"/>
      <c r="F217" s="228"/>
      <c r="G217" s="227"/>
      <c r="H217" s="227"/>
      <c r="I217" s="229"/>
    </row>
    <row r="218" spans="1:9">
      <c r="A218" s="230" t="s">
        <v>80</v>
      </c>
      <c r="B218" s="231"/>
      <c r="C218" s="232"/>
      <c r="D218" s="233"/>
      <c r="E218" s="234"/>
      <c r="F218" s="233"/>
      <c r="G218" s="234"/>
      <c r="H218" s="234"/>
      <c r="I218" s="235"/>
    </row>
    <row r="219" spans="1:9">
      <c r="A219" s="230" t="s">
        <v>81</v>
      </c>
      <c r="B219" s="231"/>
      <c r="C219" s="232"/>
      <c r="D219" s="233"/>
      <c r="E219" s="234"/>
      <c r="F219" s="233"/>
      <c r="G219" s="234"/>
      <c r="H219" s="234"/>
      <c r="I219" s="235"/>
    </row>
    <row r="220" spans="1:9" ht="14.25" thickBot="1">
      <c r="A220" s="236" t="s">
        <v>82</v>
      </c>
      <c r="B220" s="237"/>
      <c r="C220" s="238"/>
      <c r="D220" s="239"/>
      <c r="E220" s="240"/>
      <c r="F220" s="239"/>
      <c r="G220" s="240"/>
      <c r="H220" s="240"/>
      <c r="I220" s="241"/>
    </row>
    <row r="221" spans="1:9" ht="14.25" thickBot="1">
      <c r="A221" s="242"/>
      <c r="B221" s="243" t="s">
        <v>83</v>
      </c>
      <c r="C221" s="244"/>
      <c r="D221" s="244"/>
      <c r="E221" s="245">
        <f>SUM(E218:E220)</f>
        <v>0</v>
      </c>
      <c r="F221" s="245">
        <f>SUM(F218:F220)</f>
        <v>0</v>
      </c>
      <c r="G221" s="245">
        <f>SUM(G218:G220)</f>
        <v>0</v>
      </c>
      <c r="H221" s="244"/>
      <c r="I221" s="244"/>
    </row>
    <row r="222" spans="1:9" ht="93" customHeight="1" thickBot="1">
      <c r="A222" s="214" t="s">
        <v>71</v>
      </c>
      <c r="B222" s="246"/>
      <c r="C222" s="216" t="s">
        <v>72</v>
      </c>
      <c r="D222" s="217" t="s">
        <v>73</v>
      </c>
      <c r="E222" s="216" t="s">
        <v>74</v>
      </c>
      <c r="F222" s="218" t="s">
        <v>75</v>
      </c>
      <c r="G222" s="216" t="s">
        <v>76</v>
      </c>
      <c r="H222" s="216" t="s">
        <v>84</v>
      </c>
      <c r="I222" s="219" t="s">
        <v>85</v>
      </c>
    </row>
    <row r="223" spans="1:9" ht="33" customHeight="1" thickBot="1">
      <c r="A223" s="247"/>
      <c r="B223" s="248" t="s">
        <v>14</v>
      </c>
      <c r="C223" s="249"/>
      <c r="D223" s="250"/>
      <c r="E223" s="249"/>
      <c r="F223" s="250"/>
      <c r="G223" s="249"/>
      <c r="H223" s="249"/>
      <c r="I223" s="251"/>
    </row>
    <row r="224" spans="1:9">
      <c r="A224" s="225"/>
      <c r="B224" s="226" t="s">
        <v>79</v>
      </c>
      <c r="C224" s="227"/>
      <c r="D224" s="228"/>
      <c r="E224" s="227"/>
      <c r="F224" s="228"/>
      <c r="G224" s="227"/>
      <c r="H224" s="227"/>
      <c r="I224" s="229"/>
    </row>
    <row r="225" spans="1:9">
      <c r="A225" s="230" t="s">
        <v>80</v>
      </c>
      <c r="B225" s="231"/>
      <c r="C225" s="232"/>
      <c r="D225" s="233"/>
      <c r="E225" s="234"/>
      <c r="F225" s="233"/>
      <c r="G225" s="234"/>
      <c r="H225" s="234"/>
      <c r="I225" s="235"/>
    </row>
    <row r="226" spans="1:9">
      <c r="A226" s="230" t="s">
        <v>81</v>
      </c>
      <c r="B226" s="231"/>
      <c r="C226" s="232"/>
      <c r="D226" s="233"/>
      <c r="E226" s="234"/>
      <c r="F226" s="233"/>
      <c r="G226" s="234"/>
      <c r="H226" s="234"/>
      <c r="I226" s="235"/>
    </row>
    <row r="227" spans="1:9" ht="14.25" thickBot="1">
      <c r="A227" s="236" t="s">
        <v>82</v>
      </c>
      <c r="B227" s="237"/>
      <c r="C227" s="238"/>
      <c r="D227" s="239"/>
      <c r="E227" s="240"/>
      <c r="F227" s="239"/>
      <c r="G227" s="240"/>
      <c r="H227" s="240"/>
      <c r="I227" s="241"/>
    </row>
    <row r="228" spans="1:9" ht="14.25" thickBot="1">
      <c r="A228" s="252"/>
      <c r="B228" s="243" t="s">
        <v>83</v>
      </c>
      <c r="C228" s="244"/>
      <c r="D228" s="253"/>
      <c r="E228" s="245">
        <f>SUM(E225:E227)</f>
        <v>0</v>
      </c>
      <c r="F228" s="245">
        <f>SUM(F225:F227)</f>
        <v>0</v>
      </c>
      <c r="G228" s="245">
        <f>SUM(G225:G227)</f>
        <v>0</v>
      </c>
      <c r="H228" s="244"/>
      <c r="I228" s="254"/>
    </row>
    <row r="232" spans="1:9" ht="15">
      <c r="A232" s="255" t="s">
        <v>86</v>
      </c>
      <c r="B232" s="256"/>
      <c r="C232" s="256"/>
      <c r="D232" s="256"/>
      <c r="E232" s="256"/>
      <c r="F232" s="256"/>
      <c r="G232" s="256"/>
      <c r="H232" s="256"/>
      <c r="I232" s="256"/>
    </row>
    <row r="233" spans="1:9" ht="14.25" thickBot="1">
      <c r="A233" s="257"/>
      <c r="B233" s="211"/>
      <c r="C233" s="211"/>
      <c r="D233" s="211"/>
      <c r="E233" s="257"/>
      <c r="F233" s="257"/>
      <c r="G233" s="257"/>
      <c r="H233" s="257"/>
      <c r="I233" s="257"/>
    </row>
    <row r="234" spans="1:9" ht="14.25" thickBot="1">
      <c r="A234" s="258" t="s">
        <v>87</v>
      </c>
      <c r="B234" s="259"/>
      <c r="C234" s="259"/>
      <c r="D234" s="260"/>
      <c r="E234" s="261" t="s">
        <v>14</v>
      </c>
      <c r="F234" s="262" t="s">
        <v>88</v>
      </c>
      <c r="G234" s="263"/>
      <c r="H234" s="264"/>
      <c r="I234" s="265" t="s">
        <v>21</v>
      </c>
    </row>
    <row r="235" spans="1:9" ht="14.25" thickBot="1">
      <c r="A235" s="266"/>
      <c r="B235" s="267"/>
      <c r="C235" s="267"/>
      <c r="D235" s="268"/>
      <c r="E235" s="269"/>
      <c r="F235" s="270" t="s">
        <v>25</v>
      </c>
      <c r="G235" s="271" t="s">
        <v>89</v>
      </c>
      <c r="H235" s="270" t="s">
        <v>90</v>
      </c>
      <c r="I235" s="272"/>
    </row>
    <row r="236" spans="1:9">
      <c r="A236" s="273">
        <v>1</v>
      </c>
      <c r="B236" s="274" t="s">
        <v>57</v>
      </c>
      <c r="C236" s="275"/>
      <c r="D236" s="276"/>
      <c r="E236" s="277"/>
      <c r="F236" s="278"/>
      <c r="G236" s="278"/>
      <c r="H236" s="278"/>
      <c r="I236" s="279">
        <f>E236+F236-G236-H236</f>
        <v>0</v>
      </c>
    </row>
    <row r="237" spans="1:9">
      <c r="A237" s="280"/>
      <c r="B237" s="281" t="s">
        <v>91</v>
      </c>
      <c r="C237" s="282"/>
      <c r="D237" s="283"/>
      <c r="E237" s="284"/>
      <c r="F237" s="249"/>
      <c r="G237" s="249"/>
      <c r="H237" s="249"/>
      <c r="I237" s="285">
        <f>E237+F237-G237-H237</f>
        <v>0</v>
      </c>
    </row>
    <row r="238" spans="1:9">
      <c r="A238" s="286" t="s">
        <v>92</v>
      </c>
      <c r="B238" s="287" t="s">
        <v>93</v>
      </c>
      <c r="C238" s="288"/>
      <c r="D238" s="289"/>
      <c r="E238" s="290">
        <v>0</v>
      </c>
      <c r="F238" s="234">
        <v>11809.48</v>
      </c>
      <c r="G238" s="291"/>
      <c r="H238" s="234"/>
      <c r="I238" s="292">
        <f>E238+F238-G238-H238</f>
        <v>11809.48</v>
      </c>
    </row>
    <row r="239" spans="1:9">
      <c r="A239" s="286"/>
      <c r="B239" s="281" t="s">
        <v>91</v>
      </c>
      <c r="C239" s="282"/>
      <c r="D239" s="283"/>
      <c r="E239" s="293"/>
      <c r="F239" s="234"/>
      <c r="G239" s="234"/>
      <c r="H239" s="234"/>
      <c r="I239" s="294">
        <f>E239+F239-G239-H239</f>
        <v>0</v>
      </c>
    </row>
    <row r="240" spans="1:9" ht="14.25" thickBot="1">
      <c r="A240" s="295" t="s">
        <v>94</v>
      </c>
      <c r="B240" s="287" t="s">
        <v>95</v>
      </c>
      <c r="C240" s="288"/>
      <c r="D240" s="289"/>
      <c r="E240" s="290"/>
      <c r="F240" s="234"/>
      <c r="G240" s="234"/>
      <c r="H240" s="234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0</v>
      </c>
      <c r="F241" s="300">
        <f>F236+F238+F240</f>
        <v>11809.48</v>
      </c>
      <c r="G241" s="300">
        <f>G236+G238+G240</f>
        <v>0</v>
      </c>
      <c r="H241" s="300">
        <f>H236+H238+H240</f>
        <v>0</v>
      </c>
      <c r="I241" s="301">
        <f>I236+I238+I240</f>
        <v>11809.48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7"/>
      <c r="C251" s="257"/>
      <c r="D251" s="257"/>
      <c r="E251" s="257"/>
      <c r="F251" s="257"/>
      <c r="G251" s="257"/>
    </row>
    <row r="252" spans="1:9" ht="26.25" thickBot="1">
      <c r="A252" s="305" t="s">
        <v>100</v>
      </c>
      <c r="B252" s="306"/>
      <c r="C252" s="307" t="s">
        <v>101</v>
      </c>
      <c r="D252" s="217" t="s">
        <v>102</v>
      </c>
      <c r="E252" s="308" t="s">
        <v>103</v>
      </c>
      <c r="F252" s="217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3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4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09" t="s">
        <v>137</v>
      </c>
      <c r="B290" s="209"/>
      <c r="C290" s="209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8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350000000000001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09" t="s">
        <v>145</v>
      </c>
      <c r="B308" s="209"/>
      <c r="C308" s="209"/>
      <c r="D308" s="210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8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50.1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09" t="s">
        <v>149</v>
      </c>
      <c r="B327" s="209"/>
      <c r="C327" s="209"/>
      <c r="D327" s="209"/>
      <c r="E327" s="209"/>
    </row>
    <row r="328" spans="1:5" ht="14.25" thickBot="1">
      <c r="A328" s="211"/>
      <c r="B328" s="373"/>
      <c r="C328" s="373"/>
      <c r="D328" s="373"/>
      <c r="E328" s="373"/>
    </row>
    <row r="329" spans="1:5" ht="36.6" customHeight="1" thickBot="1">
      <c r="A329" s="216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8"/>
      <c r="C332" s="278"/>
      <c r="D332" s="278"/>
      <c r="E332" s="278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4"/>
      <c r="C335" s="234"/>
      <c r="D335" s="234"/>
      <c r="E335" s="234"/>
    </row>
    <row r="336" spans="1:5">
      <c r="A336" s="381" t="s">
        <v>82</v>
      </c>
      <c r="B336" s="234"/>
      <c r="C336" s="234"/>
      <c r="D336" s="234"/>
      <c r="E336" s="234"/>
    </row>
    <row r="337" spans="1:5" ht="14.25" thickBot="1">
      <c r="A337" s="383" t="s">
        <v>82</v>
      </c>
      <c r="B337" s="240"/>
      <c r="C337" s="240"/>
      <c r="D337" s="240"/>
      <c r="E337" s="240"/>
    </row>
    <row r="338" spans="1:5" ht="14.25" thickBot="1">
      <c r="A338" s="384" t="s">
        <v>136</v>
      </c>
      <c r="B338" s="245">
        <f>SUM(B332:B335)</f>
        <v>0</v>
      </c>
      <c r="C338" s="245">
        <f t="shared" ref="C338:E338" si="15">SUM(C332:C335)</f>
        <v>0</v>
      </c>
      <c r="D338" s="245">
        <f t="shared" si="15"/>
        <v>0</v>
      </c>
      <c r="E338" s="245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8"/>
      <c r="C340" s="278"/>
      <c r="D340" s="278"/>
      <c r="E340" s="278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4"/>
      <c r="C343" s="234"/>
      <c r="D343" s="234"/>
      <c r="E343" s="234"/>
    </row>
    <row r="344" spans="1:5">
      <c r="A344" s="381" t="s">
        <v>82</v>
      </c>
      <c r="B344" s="234"/>
      <c r="C344" s="234"/>
      <c r="D344" s="234"/>
      <c r="E344" s="234"/>
    </row>
    <row r="345" spans="1:5">
      <c r="A345" s="383" t="s">
        <v>82</v>
      </c>
      <c r="B345" s="234"/>
      <c r="C345" s="234"/>
      <c r="D345" s="234"/>
      <c r="E345" s="234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09" t="s">
        <v>164</v>
      </c>
      <c r="B374" s="209"/>
      <c r="C374" s="209"/>
      <c r="D374" s="209"/>
      <c r="E374" s="209"/>
    </row>
    <row r="375" spans="1:7" ht="15" customHeight="1" thickBot="1">
      <c r="A375" s="391"/>
      <c r="B375" s="257"/>
      <c r="C375" s="257"/>
    </row>
    <row r="376" spans="1:7" ht="86.25" customHeight="1" thickBot="1">
      <c r="A376" s="214" t="s">
        <v>165</v>
      </c>
      <c r="B376" s="246"/>
      <c r="C376" s="218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7"/>
      <c r="C416" s="257"/>
      <c r="D416" s="257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5" t="s">
        <v>185</v>
      </c>
      <c r="B455" s="255"/>
      <c r="C455" s="255"/>
    </row>
    <row r="456" spans="1:8" ht="12.75" customHeight="1" thickBot="1">
      <c r="A456" s="433"/>
      <c r="B456" s="257"/>
      <c r="C456" s="257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909.36</v>
      </c>
      <c r="G458" s="436"/>
      <c r="H458" s="436"/>
    </row>
    <row r="459" spans="1:8" ht="55.5" customHeight="1">
      <c r="A459" s="274" t="s">
        <v>188</v>
      </c>
      <c r="B459" s="276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>
        <v>486.16</v>
      </c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53"/>
      <c r="D468" s="454">
        <v>423.2</v>
      </c>
    </row>
    <row r="469" spans="1:4" ht="14.25" thickBot="1">
      <c r="A469" s="437" t="s">
        <v>197</v>
      </c>
      <c r="B469" s="438"/>
      <c r="C469" s="416">
        <f>SUM(C470:C479)</f>
        <v>3097.24</v>
      </c>
      <c r="D469" s="417">
        <f>SUM(D470:D479)</f>
        <v>7477.67</v>
      </c>
    </row>
    <row r="470" spans="1:4" ht="59.25" customHeight="1">
      <c r="A470" s="274" t="s">
        <v>188</v>
      </c>
      <c r="B470" s="276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448">
        <v>3097.24</v>
      </c>
      <c r="D474" s="448">
        <v>7252.17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455"/>
      <c r="D477" s="448"/>
    </row>
    <row r="478" spans="1:4">
      <c r="A478" s="446" t="s">
        <v>196</v>
      </c>
      <c r="B478" s="447"/>
      <c r="C478" s="455"/>
      <c r="D478" s="448"/>
    </row>
    <row r="479" spans="1:4" ht="14.25" thickBot="1">
      <c r="A479" s="365" t="s">
        <v>17</v>
      </c>
      <c r="B479" s="366"/>
      <c r="C479" s="456"/>
      <c r="D479" s="457">
        <v>225.5</v>
      </c>
    </row>
    <row r="480" spans="1:4" ht="14.25" thickBot="1">
      <c r="A480" s="458" t="s">
        <v>12</v>
      </c>
      <c r="B480" s="459"/>
      <c r="C480" s="460">
        <f>C458+C469</f>
        <v>3097.24</v>
      </c>
      <c r="D480" s="301">
        <f>D458+D469</f>
        <v>8387.0300000000007</v>
      </c>
    </row>
    <row r="494" spans="1:5" ht="14.25">
      <c r="A494" s="303" t="s">
        <v>199</v>
      </c>
      <c r="B494" s="303"/>
      <c r="C494" s="303"/>
      <c r="D494" s="148"/>
      <c r="E494" s="148"/>
    </row>
    <row r="495" spans="1:5" ht="14.25" thickBot="1">
      <c r="A495" s="257"/>
      <c r="B495" s="257"/>
      <c r="C495" s="257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1" t="s">
        <v>105</v>
      </c>
    </row>
    <row r="497" spans="1:4">
      <c r="A497" s="464" t="s">
        <v>201</v>
      </c>
      <c r="B497" s="465"/>
      <c r="C497" s="296">
        <f>SUM(C498:C504)</f>
        <v>0</v>
      </c>
      <c r="D497" s="296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29" t="s">
        <v>204</v>
      </c>
      <c r="B500" s="470"/>
      <c r="C500" s="468"/>
      <c r="D500" s="469"/>
    </row>
    <row r="501" spans="1:4">
      <c r="A501" s="329" t="s">
        <v>205</v>
      </c>
      <c r="B501" s="470"/>
      <c r="C501" s="468"/>
      <c r="D501" s="469"/>
    </row>
    <row r="502" spans="1:4" ht="17.25" customHeight="1">
      <c r="A502" s="329" t="s">
        <v>206</v>
      </c>
      <c r="B502" s="470"/>
      <c r="C502" s="468"/>
      <c r="D502" s="469"/>
    </row>
    <row r="503" spans="1:4" ht="16.5" customHeight="1">
      <c r="A503" s="329" t="s">
        <v>207</v>
      </c>
      <c r="B503" s="470"/>
      <c r="C503" s="468"/>
      <c r="D503" s="469"/>
    </row>
    <row r="504" spans="1:4">
      <c r="A504" s="329" t="s">
        <v>135</v>
      </c>
      <c r="B504" s="470"/>
      <c r="C504" s="468"/>
      <c r="D504" s="469"/>
    </row>
    <row r="505" spans="1:4">
      <c r="A505" s="471" t="s">
        <v>208</v>
      </c>
      <c r="B505" s="472"/>
      <c r="C505" s="296">
        <f>C506+C507+C509</f>
        <v>0</v>
      </c>
      <c r="D505" s="473">
        <f>D506+D507+D509</f>
        <v>0</v>
      </c>
    </row>
    <row r="506" spans="1:4">
      <c r="A506" s="330" t="s">
        <v>209</v>
      </c>
      <c r="B506" s="474"/>
      <c r="C506" s="475"/>
      <c r="D506" s="476"/>
    </row>
    <row r="507" spans="1:4">
      <c r="A507" s="330" t="s">
        <v>210</v>
      </c>
      <c r="B507" s="474"/>
      <c r="C507" s="475"/>
      <c r="D507" s="476"/>
    </row>
    <row r="508" spans="1:4">
      <c r="A508" s="330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1">
        <f>C497+C505</f>
        <v>0</v>
      </c>
      <c r="D510" s="301">
        <f>D497+D505</f>
        <v>0</v>
      </c>
    </row>
    <row r="513" spans="1:5" ht="26.25" customHeight="1">
      <c r="A513" s="209" t="s">
        <v>212</v>
      </c>
      <c r="B513" s="479"/>
      <c r="C513" s="479"/>
      <c r="D513" s="479"/>
    </row>
    <row r="514" spans="1:5" ht="14.25" thickBot="1">
      <c r="A514" s="257"/>
      <c r="B514" s="480"/>
      <c r="C514" s="257"/>
      <c r="D514" s="257"/>
    </row>
    <row r="515" spans="1:5" ht="30.75" customHeight="1" thickBot="1">
      <c r="A515" s="481"/>
      <c r="B515" s="482"/>
      <c r="C515" s="463" t="s">
        <v>101</v>
      </c>
      <c r="D515" s="341" t="s">
        <v>21</v>
      </c>
    </row>
    <row r="516" spans="1:5" ht="14.25" thickBot="1">
      <c r="A516" s="483" t="s">
        <v>213</v>
      </c>
      <c r="B516" s="484"/>
      <c r="C516" s="398"/>
      <c r="D516" s="350"/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0</v>
      </c>
    </row>
    <row r="520" spans="1:5">
      <c r="A520" s="209" t="s">
        <v>214</v>
      </c>
      <c r="B520" s="479"/>
      <c r="C520" s="479"/>
      <c r="D520" s="479"/>
      <c r="E520" s="148"/>
    </row>
    <row r="521" spans="1:5" ht="14.25" thickBot="1">
      <c r="A521" s="257"/>
      <c r="B521" s="257"/>
      <c r="C521" s="257"/>
      <c r="D521" s="257"/>
      <c r="E521" s="2"/>
    </row>
    <row r="522" spans="1:5" ht="38.25" customHeight="1" thickBot="1">
      <c r="A522" s="359" t="s">
        <v>32</v>
      </c>
      <c r="B522" s="380"/>
      <c r="C522" s="216" t="s">
        <v>215</v>
      </c>
      <c r="D522" s="216" t="s">
        <v>216</v>
      </c>
      <c r="E522" s="2"/>
    </row>
    <row r="523" spans="1:5" ht="14.25" thickBot="1">
      <c r="A523" s="485" t="s">
        <v>217</v>
      </c>
      <c r="B523" s="434"/>
      <c r="C523" s="486">
        <v>122435.24</v>
      </c>
      <c r="D523" s="486">
        <v>169456.38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7" t="s">
        <v>218</v>
      </c>
      <c r="B525" s="488"/>
      <c r="C525" s="488"/>
      <c r="D525" s="148"/>
      <c r="E525" s="148"/>
    </row>
    <row r="537" spans="1:10" ht="14.25">
      <c r="A537" s="489" t="s">
        <v>219</v>
      </c>
      <c r="B537" s="489"/>
      <c r="C537" s="489"/>
      <c r="D537" s="489"/>
      <c r="E537" s="489"/>
      <c r="F537" s="489"/>
      <c r="G537" s="489"/>
      <c r="H537" s="489"/>
      <c r="I537" s="489"/>
    </row>
    <row r="539" spans="1:10" ht="14.25">
      <c r="A539" s="489" t="s">
        <v>220</v>
      </c>
      <c r="B539" s="489"/>
      <c r="C539" s="489"/>
      <c r="D539" s="489"/>
      <c r="E539" s="489"/>
      <c r="F539" s="489"/>
      <c r="G539" s="489"/>
      <c r="H539" s="489"/>
      <c r="I539" s="489"/>
    </row>
    <row r="540" spans="1:10" ht="17.25" thickBot="1">
      <c r="A540" s="490"/>
      <c r="B540" s="490"/>
      <c r="C540" s="490"/>
      <c r="D540" s="490"/>
      <c r="E540" s="490"/>
      <c r="F540" s="490"/>
      <c r="G540" s="490"/>
      <c r="H540" s="490"/>
      <c r="I540" s="491"/>
    </row>
    <row r="541" spans="1:10" ht="34.35" customHeight="1">
      <c r="A541" s="492" t="s">
        <v>221</v>
      </c>
      <c r="B541" s="493" t="s">
        <v>222</v>
      </c>
      <c r="C541" s="494"/>
      <c r="D541" s="494"/>
      <c r="E541" s="495" t="s">
        <v>58</v>
      </c>
      <c r="F541" s="494" t="s">
        <v>223</v>
      </c>
      <c r="G541" s="494"/>
      <c r="H541" s="494"/>
      <c r="I541" s="496" t="s">
        <v>83</v>
      </c>
      <c r="J541" s="497"/>
    </row>
    <row r="542" spans="1:10" ht="63.75">
      <c r="A542" s="498"/>
      <c r="B542" s="499" t="s">
        <v>224</v>
      </c>
      <c r="C542" s="500" t="s">
        <v>225</v>
      </c>
      <c r="D542" s="500" t="s">
        <v>62</v>
      </c>
      <c r="E542" s="500" t="s">
        <v>226</v>
      </c>
      <c r="F542" s="500" t="s">
        <v>224</v>
      </c>
      <c r="G542" s="500" t="s">
        <v>227</v>
      </c>
      <c r="H542" s="500" t="s">
        <v>228</v>
      </c>
      <c r="I542" s="501"/>
      <c r="J542" s="502"/>
    </row>
    <row r="543" spans="1:10" ht="25.5">
      <c r="A543" s="503" t="s">
        <v>37</v>
      </c>
      <c r="B543" s="504"/>
      <c r="C543" s="505"/>
      <c r="D543" s="505"/>
      <c r="E543" s="505"/>
      <c r="F543" s="505"/>
      <c r="G543" s="505"/>
      <c r="H543" s="505"/>
      <c r="I543" s="506"/>
      <c r="J543" s="338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337"/>
    </row>
    <row r="545" spans="1:10">
      <c r="A545" s="511" t="s">
        <v>229</v>
      </c>
      <c r="B545" s="512"/>
      <c r="C545" s="328"/>
      <c r="D545" s="328"/>
      <c r="E545" s="328"/>
      <c r="F545" s="328"/>
      <c r="G545" s="328"/>
      <c r="H545" s="328"/>
      <c r="I545" s="513"/>
      <c r="J545" s="514"/>
    </row>
    <row r="546" spans="1:10">
      <c r="A546" s="511" t="s">
        <v>230</v>
      </c>
      <c r="B546" s="512"/>
      <c r="C546" s="328"/>
      <c r="D546" s="328"/>
      <c r="E546" s="328"/>
      <c r="F546" s="328"/>
      <c r="G546" s="328"/>
      <c r="H546" s="328"/>
      <c r="I546" s="513"/>
      <c r="J546" s="514"/>
    </row>
    <row r="547" spans="1:10">
      <c r="A547" s="515" t="s">
        <v>231</v>
      </c>
      <c r="B547" s="512"/>
      <c r="C547" s="328"/>
      <c r="D547" s="328"/>
      <c r="E547" s="328"/>
      <c r="F547" s="328"/>
      <c r="G547" s="328"/>
      <c r="H547" s="328"/>
      <c r="I547" s="513"/>
      <c r="J547" s="514"/>
    </row>
    <row r="548" spans="1:10">
      <c r="A548" s="507" t="s">
        <v>26</v>
      </c>
      <c r="B548" s="516">
        <f t="shared" ref="B548:I548" si="17">SUM(B549:B552)</f>
        <v>0</v>
      </c>
      <c r="C548" s="517">
        <f t="shared" si="17"/>
        <v>0</v>
      </c>
      <c r="D548" s="517">
        <f t="shared" si="17"/>
        <v>0</v>
      </c>
      <c r="E548" s="517">
        <f t="shared" si="17"/>
        <v>0</v>
      </c>
      <c r="F548" s="517">
        <f t="shared" si="17"/>
        <v>0</v>
      </c>
      <c r="G548" s="517">
        <f t="shared" si="17"/>
        <v>0</v>
      </c>
      <c r="H548" s="517">
        <f t="shared" si="17"/>
        <v>0</v>
      </c>
      <c r="I548" s="317">
        <f t="shared" si="17"/>
        <v>0</v>
      </c>
      <c r="J548" s="338"/>
    </row>
    <row r="549" spans="1:10" ht="13.5" customHeight="1">
      <c r="A549" s="518" t="s">
        <v>232</v>
      </c>
      <c r="B549" s="512"/>
      <c r="C549" s="328"/>
      <c r="D549" s="328"/>
      <c r="E549" s="328"/>
      <c r="F549" s="328"/>
      <c r="G549" s="328"/>
      <c r="H549" s="328"/>
      <c r="I549" s="513"/>
      <c r="J549" s="514"/>
    </row>
    <row r="550" spans="1:10">
      <c r="A550" s="518" t="s">
        <v>233</v>
      </c>
      <c r="B550" s="512"/>
      <c r="C550" s="328"/>
      <c r="D550" s="328"/>
      <c r="E550" s="328"/>
      <c r="F550" s="328"/>
      <c r="G550" s="328"/>
      <c r="H550" s="328"/>
      <c r="I550" s="513"/>
      <c r="J550" s="514"/>
    </row>
    <row r="551" spans="1:10">
      <c r="A551" s="518" t="s">
        <v>234</v>
      </c>
      <c r="B551" s="512"/>
      <c r="C551" s="328"/>
      <c r="D551" s="328"/>
      <c r="E551" s="328"/>
      <c r="F551" s="328"/>
      <c r="G551" s="328"/>
      <c r="H551" s="328"/>
      <c r="I551" s="513"/>
      <c r="J551" s="514"/>
    </row>
    <row r="552" spans="1:10">
      <c r="A552" s="519" t="s">
        <v>235</v>
      </c>
      <c r="B552" s="512"/>
      <c r="C552" s="328"/>
      <c r="D552" s="328"/>
      <c r="E552" s="328"/>
      <c r="F552" s="328"/>
      <c r="G552" s="328"/>
      <c r="H552" s="328"/>
      <c r="I552" s="513"/>
      <c r="J552" s="514"/>
    </row>
    <row r="553" spans="1:10" ht="33.6" customHeight="1" thickBot="1">
      <c r="A553" s="503" t="s">
        <v>43</v>
      </c>
      <c r="B553" s="520">
        <f>B543+B544-B548</f>
        <v>0</v>
      </c>
      <c r="C553" s="521">
        <f>C543+C544-C548</f>
        <v>0</v>
      </c>
      <c r="D553" s="521">
        <f>D543+D544-D548</f>
        <v>0</v>
      </c>
      <c r="E553" s="521">
        <f t="shared" ref="E553:H553" si="18">E543+E544-E548</f>
        <v>0</v>
      </c>
      <c r="F553" s="521">
        <f t="shared" si="18"/>
        <v>0</v>
      </c>
      <c r="G553" s="521">
        <f t="shared" si="18"/>
        <v>0</v>
      </c>
      <c r="H553" s="521">
        <f t="shared" si="18"/>
        <v>0</v>
      </c>
      <c r="I553" s="522">
        <f>I543+I544-I548</f>
        <v>0</v>
      </c>
      <c r="J553" s="338"/>
    </row>
    <row r="554" spans="1:10" s="530" customFormat="1" ht="40.5" customHeight="1" thickBot="1">
      <c r="A554" s="523" t="s">
        <v>236</v>
      </c>
      <c r="B554" s="524"/>
      <c r="C554" s="525"/>
      <c r="D554" s="526"/>
      <c r="E554" s="527"/>
      <c r="F554" s="524"/>
      <c r="G554" s="528"/>
      <c r="H554" s="526"/>
      <c r="I554" s="529">
        <f>SUM(B554:H554)</f>
        <v>0</v>
      </c>
    </row>
    <row r="555" spans="1:10" s="530" customFormat="1" thickBot="1">
      <c r="A555" s="531" t="s">
        <v>25</v>
      </c>
      <c r="B555" s="532"/>
      <c r="C555" s="533"/>
      <c r="D555" s="534"/>
      <c r="E555" s="535"/>
      <c r="F555" s="532"/>
      <c r="G555" s="536"/>
      <c r="H555" s="534"/>
      <c r="I555" s="537">
        <f>SUM(B555:H555)</f>
        <v>0</v>
      </c>
    </row>
    <row r="556" spans="1:10" s="530" customFormat="1" thickBot="1">
      <c r="A556" s="538" t="s">
        <v>26</v>
      </c>
      <c r="B556" s="539"/>
      <c r="C556" s="540"/>
      <c r="D556" s="541"/>
      <c r="E556" s="542"/>
      <c r="F556" s="539"/>
      <c r="G556" s="543"/>
      <c r="H556" s="541"/>
      <c r="I556" s="544">
        <f>SUM(B556:H556)</f>
        <v>0</v>
      </c>
    </row>
    <row r="557" spans="1:10" s="530" customFormat="1" ht="41.25" customHeight="1" thickBot="1">
      <c r="A557" s="531" t="s">
        <v>237</v>
      </c>
      <c r="B557" s="545">
        <f>B554+B555-B556</f>
        <v>0</v>
      </c>
      <c r="C557" s="546">
        <f t="shared" ref="C557:I557" si="19">C554+C555-C556</f>
        <v>0</v>
      </c>
      <c r="D557" s="547">
        <f t="shared" si="19"/>
        <v>0</v>
      </c>
      <c r="E557" s="537">
        <f t="shared" si="19"/>
        <v>0</v>
      </c>
      <c r="F557" s="545">
        <f t="shared" si="19"/>
        <v>0</v>
      </c>
      <c r="G557" s="548">
        <f t="shared" si="19"/>
        <v>0</v>
      </c>
      <c r="H557" s="547">
        <f t="shared" si="19"/>
        <v>0</v>
      </c>
      <c r="I557" s="537">
        <f t="shared" si="19"/>
        <v>0</v>
      </c>
    </row>
    <row r="558" spans="1:10" s="530" customFormat="1" ht="26.25" customHeight="1" thickBot="1">
      <c r="A558" s="549" t="s">
        <v>238</v>
      </c>
      <c r="B558" s="550">
        <f>B543-B554</f>
        <v>0</v>
      </c>
      <c r="C558" s="550">
        <f t="shared" ref="C558:I558" si="20">C543-C554</f>
        <v>0</v>
      </c>
      <c r="D558" s="550">
        <f t="shared" si="20"/>
        <v>0</v>
      </c>
      <c r="E558" s="550">
        <f t="shared" si="20"/>
        <v>0</v>
      </c>
      <c r="F558" s="550">
        <f t="shared" si="20"/>
        <v>0</v>
      </c>
      <c r="G558" s="550">
        <f t="shared" si="20"/>
        <v>0</v>
      </c>
      <c r="H558" s="550">
        <f t="shared" si="20"/>
        <v>0</v>
      </c>
      <c r="I558" s="550">
        <f t="shared" si="20"/>
        <v>0</v>
      </c>
    </row>
    <row r="559" spans="1:10" s="530" customFormat="1" ht="26.25" customHeight="1" thickBot="1">
      <c r="A559" s="551" t="s">
        <v>239</v>
      </c>
      <c r="B559" s="550">
        <f>B553-B557</f>
        <v>0</v>
      </c>
      <c r="C559" s="550">
        <f t="shared" ref="C559:I559" si="21">C553-C557</f>
        <v>0</v>
      </c>
      <c r="D559" s="550">
        <f t="shared" si="21"/>
        <v>0</v>
      </c>
      <c r="E559" s="550">
        <f t="shared" si="21"/>
        <v>0</v>
      </c>
      <c r="F559" s="550">
        <f t="shared" si="21"/>
        <v>0</v>
      </c>
      <c r="G559" s="550">
        <f t="shared" si="21"/>
        <v>0</v>
      </c>
      <c r="H559" s="550">
        <f t="shared" si="21"/>
        <v>0</v>
      </c>
      <c r="I559" s="550">
        <f t="shared" si="21"/>
        <v>0</v>
      </c>
    </row>
    <row r="560" spans="1:10" s="530" customFormat="1" ht="12.75">
      <c r="A560" s="552"/>
      <c r="B560" s="553"/>
      <c r="C560" s="553"/>
      <c r="D560" s="553"/>
      <c r="E560" s="553"/>
      <c r="F560" s="553"/>
      <c r="G560" s="553"/>
      <c r="H560" s="553"/>
      <c r="I560" s="553"/>
    </row>
    <row r="561" spans="1:9" s="530" customFormat="1" ht="12.75">
      <c r="A561" s="552"/>
      <c r="B561" s="553"/>
      <c r="C561" s="553"/>
      <c r="D561" s="553"/>
      <c r="E561" s="553"/>
      <c r="F561" s="553"/>
      <c r="G561" s="553"/>
      <c r="H561" s="553"/>
      <c r="I561" s="553"/>
    </row>
    <row r="562" spans="1:9" s="530" customFormat="1" ht="12.75">
      <c r="A562" s="552"/>
      <c r="B562" s="553"/>
      <c r="C562" s="553"/>
      <c r="D562" s="553"/>
      <c r="E562" s="553"/>
      <c r="F562" s="553"/>
      <c r="G562" s="553"/>
      <c r="H562" s="553"/>
      <c r="I562" s="553"/>
    </row>
    <row r="563" spans="1:9" s="530" customFormat="1" ht="12.75">
      <c r="A563" s="552"/>
      <c r="B563" s="553"/>
      <c r="C563" s="553"/>
      <c r="D563" s="553"/>
      <c r="E563" s="553"/>
      <c r="F563" s="553"/>
      <c r="G563" s="553"/>
      <c r="H563" s="553"/>
      <c r="I563" s="553"/>
    </row>
    <row r="564" spans="1:9" s="530" customFormat="1" ht="12.75">
      <c r="A564" s="552"/>
      <c r="B564" s="553"/>
      <c r="C564" s="553"/>
      <c r="D564" s="553"/>
      <c r="E564" s="553"/>
      <c r="F564" s="553"/>
      <c r="G564" s="553"/>
      <c r="H564" s="553"/>
      <c r="I564" s="553"/>
    </row>
    <row r="565" spans="1:9" s="530" customFormat="1" ht="12.75">
      <c r="A565" s="552"/>
      <c r="B565" s="553"/>
      <c r="C565" s="553"/>
      <c r="D565" s="553"/>
      <c r="E565" s="553"/>
      <c r="F565" s="553"/>
      <c r="G565" s="553"/>
      <c r="H565" s="553"/>
      <c r="I565" s="553"/>
    </row>
    <row r="566" spans="1:9" s="530" customFormat="1" ht="12.75">
      <c r="A566" s="552"/>
      <c r="B566" s="553"/>
      <c r="C566" s="553"/>
      <c r="D566" s="553"/>
      <c r="E566" s="553"/>
      <c r="F566" s="553"/>
      <c r="G566" s="553"/>
      <c r="H566" s="553"/>
      <c r="I566" s="553"/>
    </row>
    <row r="567" spans="1:9" s="530" customFormat="1" ht="12.75">
      <c r="A567" s="552"/>
      <c r="B567" s="553"/>
      <c r="C567" s="553"/>
      <c r="D567" s="553"/>
      <c r="E567" s="553"/>
      <c r="F567" s="553"/>
      <c r="G567" s="553"/>
      <c r="H567" s="553"/>
      <c r="I567" s="553"/>
    </row>
    <row r="568" spans="1:9" s="530" customFormat="1" ht="12.75">
      <c r="A568" s="552"/>
      <c r="B568" s="553"/>
      <c r="C568" s="553"/>
      <c r="D568" s="553"/>
      <c r="E568" s="553"/>
      <c r="F568" s="553"/>
      <c r="G568" s="553"/>
      <c r="H568" s="553"/>
      <c r="I568" s="553"/>
    </row>
    <row r="569" spans="1:9" s="530" customFormat="1" ht="12.75">
      <c r="A569" s="552"/>
      <c r="B569" s="553"/>
      <c r="C569" s="553"/>
      <c r="D569" s="553"/>
      <c r="E569" s="553"/>
      <c r="F569" s="553"/>
      <c r="G569" s="553"/>
      <c r="H569" s="553"/>
      <c r="I569" s="553"/>
    </row>
    <row r="570" spans="1:9" s="530" customFormat="1" ht="12.75">
      <c r="A570" s="552"/>
      <c r="B570" s="553"/>
      <c r="C570" s="553"/>
      <c r="D570" s="553"/>
      <c r="E570" s="553"/>
      <c r="F570" s="553"/>
      <c r="G570" s="553"/>
      <c r="H570" s="553"/>
      <c r="I570" s="553"/>
    </row>
    <row r="571" spans="1:9" s="530" customFormat="1" ht="12.75">
      <c r="A571" s="552"/>
      <c r="B571" s="553"/>
      <c r="C571" s="553"/>
      <c r="D571" s="553"/>
      <c r="E571" s="553"/>
      <c r="F571" s="553"/>
      <c r="G571" s="553"/>
      <c r="H571" s="553"/>
      <c r="I571" s="553"/>
    </row>
    <row r="572" spans="1:9" s="530" customFormat="1" ht="12.75">
      <c r="A572" s="552"/>
      <c r="B572" s="553"/>
      <c r="C572" s="553"/>
      <c r="D572" s="553"/>
      <c r="E572" s="553"/>
      <c r="F572" s="553"/>
      <c r="G572" s="553"/>
      <c r="H572" s="553"/>
      <c r="I572" s="553"/>
    </row>
    <row r="573" spans="1:9" s="530" customFormat="1" ht="12.75">
      <c r="A573" s="552"/>
      <c r="B573" s="553"/>
      <c r="C573" s="553"/>
      <c r="D573" s="553"/>
      <c r="E573" s="553"/>
      <c r="F573" s="553"/>
      <c r="G573" s="553"/>
      <c r="H573" s="553"/>
      <c r="I573" s="553"/>
    </row>
    <row r="574" spans="1:9" s="530" customFormat="1" ht="12.75">
      <c r="A574" s="552"/>
      <c r="B574" s="553"/>
      <c r="C574" s="553"/>
      <c r="D574" s="553"/>
      <c r="E574" s="553"/>
      <c r="F574" s="553"/>
      <c r="G574" s="553"/>
      <c r="H574" s="553"/>
      <c r="I574" s="553"/>
    </row>
    <row r="575" spans="1:9" s="530" customFormat="1" ht="15">
      <c r="A575" s="554" t="s">
        <v>240</v>
      </c>
      <c r="B575" s="555"/>
      <c r="C575" s="555"/>
    </row>
    <row r="576" spans="1:9" s="530" customFormat="1" thickBot="1">
      <c r="B576" s="556"/>
      <c r="C576" s="556"/>
      <c r="E576" s="557"/>
      <c r="F576" s="557"/>
      <c r="G576" s="557"/>
      <c r="H576" s="557"/>
      <c r="I576" s="557"/>
    </row>
    <row r="577" spans="1:9" s="530" customFormat="1" thickBot="1">
      <c r="A577" s="558" t="s">
        <v>100</v>
      </c>
      <c r="B577" s="559"/>
      <c r="C577" s="560" t="s">
        <v>14</v>
      </c>
      <c r="D577" s="561" t="s">
        <v>105</v>
      </c>
    </row>
    <row r="578" spans="1:9">
      <c r="A578" s="562" t="s">
        <v>241</v>
      </c>
      <c r="B578" s="563"/>
      <c r="C578" s="564">
        <v>15253.32</v>
      </c>
      <c r="D578" s="564">
        <v>8892.2000000000007</v>
      </c>
      <c r="E578" s="565"/>
      <c r="F578" s="565"/>
      <c r="G578" s="565"/>
      <c r="H578" s="565"/>
      <c r="I578" s="565"/>
    </row>
    <row r="579" spans="1:9">
      <c r="A579" s="566" t="s">
        <v>242</v>
      </c>
      <c r="B579" s="567"/>
      <c r="C579" s="568"/>
      <c r="D579" s="569"/>
      <c r="E579" s="570"/>
      <c r="F579" s="570"/>
      <c r="G579" s="570"/>
      <c r="H579" s="570"/>
      <c r="I579" s="570"/>
    </row>
    <row r="580" spans="1:9">
      <c r="A580" s="566" t="s">
        <v>243</v>
      </c>
      <c r="B580" s="567"/>
      <c r="C580" s="568"/>
      <c r="D580" s="569"/>
      <c r="E580" s="412"/>
      <c r="F580" s="412"/>
      <c r="G580" s="412"/>
      <c r="H580" s="412"/>
      <c r="I580" s="412"/>
    </row>
    <row r="581" spans="1:9">
      <c r="A581" s="566" t="s">
        <v>244</v>
      </c>
      <c r="B581" s="567"/>
      <c r="C581" s="571">
        <f>C582+C585+C586+C587+C588</f>
        <v>307.44</v>
      </c>
      <c r="D581" s="572">
        <f>D582+D585+D586+D587+D588</f>
        <v>615.66</v>
      </c>
    </row>
    <row r="582" spans="1:9">
      <c r="A582" s="573" t="s">
        <v>245</v>
      </c>
      <c r="B582" s="574"/>
      <c r="C582" s="575">
        <f>C583-C584</f>
        <v>0</v>
      </c>
      <c r="D582" s="350">
        <f>D583-D584</f>
        <v>0</v>
      </c>
    </row>
    <row r="583" spans="1:9">
      <c r="A583" s="576" t="s">
        <v>246</v>
      </c>
      <c r="B583" s="577"/>
      <c r="C583" s="578"/>
      <c r="D583" s="402"/>
    </row>
    <row r="584" spans="1:9" ht="25.5" customHeight="1">
      <c r="A584" s="576" t="s">
        <v>247</v>
      </c>
      <c r="B584" s="577"/>
      <c r="C584" s="578"/>
      <c r="D584" s="402"/>
    </row>
    <row r="585" spans="1:9">
      <c r="A585" s="573" t="s">
        <v>248</v>
      </c>
      <c r="B585" s="574"/>
      <c r="C585" s="575"/>
      <c r="D585" s="350"/>
    </row>
    <row r="586" spans="1:9">
      <c r="A586" s="573" t="s">
        <v>249</v>
      </c>
      <c r="B586" s="574"/>
      <c r="C586" s="575"/>
      <c r="D586" s="350"/>
    </row>
    <row r="587" spans="1:9">
      <c r="A587" s="573" t="s">
        <v>250</v>
      </c>
      <c r="B587" s="574"/>
      <c r="C587" s="575"/>
      <c r="D587" s="350"/>
    </row>
    <row r="588" spans="1:9">
      <c r="A588" s="573" t="s">
        <v>17</v>
      </c>
      <c r="B588" s="574"/>
      <c r="C588" s="350">
        <v>307.44</v>
      </c>
      <c r="D588" s="350">
        <v>615.66</v>
      </c>
    </row>
    <row r="589" spans="1:9" ht="24.75" customHeight="1" thickBot="1">
      <c r="A589" s="579" t="s">
        <v>251</v>
      </c>
      <c r="B589" s="580"/>
      <c r="C589" s="569"/>
      <c r="D589" s="569"/>
    </row>
    <row r="590" spans="1:9" ht="16.5" thickBot="1">
      <c r="A590" s="581" t="s">
        <v>96</v>
      </c>
      <c r="B590" s="582"/>
      <c r="C590" s="356">
        <f>SUM(C578+C579+C580+C581+C589)</f>
        <v>15560.76</v>
      </c>
      <c r="D590" s="356">
        <f>SUM(D578+D579+D580+D581+D589)</f>
        <v>9507.86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7"/>
      <c r="B594" s="257"/>
      <c r="C594" s="257"/>
      <c r="D594" s="257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9" t="s">
        <v>254</v>
      </c>
      <c r="B624" s="489"/>
      <c r="C624" s="489"/>
      <c r="D624" s="210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1"/>
      <c r="B675" s="257"/>
      <c r="C675" s="257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78"/>
      <c r="C678" s="278"/>
    </row>
    <row r="679" spans="1:3">
      <c r="A679" s="618" t="s">
        <v>50</v>
      </c>
      <c r="B679" s="234"/>
      <c r="C679" s="235"/>
    </row>
    <row r="680" spans="1:3">
      <c r="A680" s="619"/>
      <c r="B680" s="234"/>
      <c r="C680" s="235"/>
    </row>
    <row r="681" spans="1:3" ht="14.25" thickBot="1">
      <c r="A681" s="620"/>
      <c r="B681" s="621"/>
      <c r="C681" s="622"/>
    </row>
    <row r="682" spans="1:3">
      <c r="A682" s="617" t="s">
        <v>267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2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268</v>
      </c>
      <c r="B685" s="626">
        <f>B686+B692</f>
        <v>1250</v>
      </c>
      <c r="C685" s="626">
        <f>C686+C692</f>
        <v>0</v>
      </c>
    </row>
    <row r="686" spans="1:3">
      <c r="A686" s="627" t="s">
        <v>266</v>
      </c>
      <c r="B686" s="628">
        <f>B688+B689+B690+B691</f>
        <v>0</v>
      </c>
      <c r="C686" s="628">
        <f>C688+C689+C690+C691</f>
        <v>0</v>
      </c>
    </row>
    <row r="687" spans="1:3">
      <c r="A687" s="629" t="s">
        <v>50</v>
      </c>
      <c r="B687" s="291"/>
      <c r="C687" s="630"/>
    </row>
    <row r="688" spans="1:3" hidden="1">
      <c r="A688" s="631"/>
      <c r="B688" s="291"/>
      <c r="C688" s="630"/>
    </row>
    <row r="689" spans="1:9" hidden="1">
      <c r="A689" s="631"/>
      <c r="B689" s="291"/>
      <c r="C689" s="630"/>
    </row>
    <row r="690" spans="1:9" hidden="1">
      <c r="A690" s="632"/>
      <c r="B690" s="291"/>
      <c r="C690" s="630"/>
    </row>
    <row r="691" spans="1:9" ht="76.5">
      <c r="A691" s="631" t="s">
        <v>269</v>
      </c>
      <c r="B691" s="291"/>
      <c r="C691" s="630"/>
    </row>
    <row r="692" spans="1:9">
      <c r="A692" s="633" t="s">
        <v>267</v>
      </c>
      <c r="B692" s="634">
        <f>SUM(B694:B695)</f>
        <v>1250</v>
      </c>
      <c r="C692" s="634">
        <f>SUM(C694:C695)</f>
        <v>0</v>
      </c>
    </row>
    <row r="693" spans="1:9">
      <c r="A693" s="629" t="s">
        <v>50</v>
      </c>
      <c r="B693" s="234"/>
      <c r="C693" s="234"/>
    </row>
    <row r="694" spans="1:9" ht="25.5">
      <c r="A694" s="635" t="s">
        <v>270</v>
      </c>
      <c r="B694" s="240">
        <v>1250</v>
      </c>
      <c r="C694" s="240"/>
    </row>
    <row r="695" spans="1:9" ht="45.75" thickBot="1">
      <c r="A695" s="636" t="s">
        <v>271</v>
      </c>
      <c r="B695" s="637"/>
      <c r="C695" s="637">
        <v>0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09" t="s">
        <v>272</v>
      </c>
      <c r="B698" s="209"/>
      <c r="C698" s="209"/>
      <c r="D698" s="209"/>
      <c r="E698" s="210"/>
      <c r="F698" s="210"/>
      <c r="G698" s="210"/>
      <c r="H698" s="210"/>
      <c r="I698" s="210"/>
    </row>
    <row r="699" spans="1:9" ht="15" thickBot="1">
      <c r="A699" s="638"/>
      <c r="B699" s="638"/>
      <c r="C699" s="638"/>
      <c r="D699" s="638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39"/>
      <c r="C700" s="639"/>
      <c r="D700" s="639"/>
      <c r="E700" s="462"/>
    </row>
    <row r="701" spans="1:9" ht="24.75" customHeight="1" thickBot="1">
      <c r="A701" s="262" t="s">
        <v>14</v>
      </c>
      <c r="B701" s="264"/>
      <c r="C701" s="262" t="s">
        <v>21</v>
      </c>
      <c r="D701" s="263"/>
      <c r="E701" s="640" t="s">
        <v>274</v>
      </c>
    </row>
    <row r="702" spans="1:9" ht="20.25" customHeight="1" thickBot="1">
      <c r="A702" s="641"/>
      <c r="B702" s="642"/>
      <c r="C702" s="641"/>
      <c r="D702" s="643"/>
      <c r="E702" s="644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 ht="14.25">
      <c r="A742" s="583" t="s">
        <v>275</v>
      </c>
      <c r="B742" s="583"/>
      <c r="C742" s="583"/>
    </row>
    <row r="743" spans="1:7" ht="14.25">
      <c r="A743" s="303" t="s">
        <v>276</v>
      </c>
      <c r="B743" s="303"/>
      <c r="C743" s="303"/>
    </row>
    <row r="744" spans="1:7" ht="15" thickBot="1">
      <c r="A744" s="583"/>
      <c r="B744" s="583"/>
      <c r="C744" s="583"/>
    </row>
    <row r="745" spans="1:7" ht="24.75" thickBot="1">
      <c r="A745" s="645" t="s">
        <v>277</v>
      </c>
      <c r="B745" s="646"/>
      <c r="C745" s="646"/>
      <c r="D745" s="647"/>
      <c r="E745" s="648" t="s">
        <v>263</v>
      </c>
      <c r="F745" s="649" t="s">
        <v>264</v>
      </c>
      <c r="G745" s="650"/>
    </row>
    <row r="746" spans="1:7" ht="14.25" customHeight="1" thickBot="1">
      <c r="A746" s="651" t="s">
        <v>278</v>
      </c>
      <c r="B746" s="652"/>
      <c r="C746" s="652"/>
      <c r="D746" s="653"/>
      <c r="E746" s="654">
        <f>SUM(E747:E754)</f>
        <v>90181.8</v>
      </c>
      <c r="F746" s="654">
        <f>SUM(F747:F754)</f>
        <v>98357.73</v>
      </c>
      <c r="G746" s="655"/>
    </row>
    <row r="747" spans="1:7">
      <c r="A747" s="656" t="s">
        <v>279</v>
      </c>
      <c r="B747" s="657"/>
      <c r="C747" s="657"/>
      <c r="D747" s="658"/>
      <c r="E747" s="659">
        <v>90181.8</v>
      </c>
      <c r="F747" s="659">
        <v>98357.73</v>
      </c>
      <c r="G747" s="257"/>
    </row>
    <row r="748" spans="1:7">
      <c r="A748" s="660" t="s">
        <v>280</v>
      </c>
      <c r="B748" s="661"/>
      <c r="C748" s="661"/>
      <c r="D748" s="662"/>
      <c r="E748" s="663"/>
      <c r="F748" s="664"/>
      <c r="G748" s="257"/>
    </row>
    <row r="749" spans="1:7">
      <c r="A749" s="660" t="s">
        <v>281</v>
      </c>
      <c r="B749" s="661"/>
      <c r="C749" s="661"/>
      <c r="D749" s="662"/>
      <c r="E749" s="663"/>
      <c r="F749" s="664"/>
      <c r="G749" s="257"/>
    </row>
    <row r="750" spans="1:7">
      <c r="A750" s="665" t="s">
        <v>282</v>
      </c>
      <c r="B750" s="666"/>
      <c r="C750" s="666"/>
      <c r="D750" s="667"/>
      <c r="E750" s="663"/>
      <c r="F750" s="664"/>
      <c r="G750" s="257"/>
    </row>
    <row r="751" spans="1:7">
      <c r="A751" s="660" t="s">
        <v>283</v>
      </c>
      <c r="B751" s="661"/>
      <c r="C751" s="661"/>
      <c r="D751" s="662"/>
      <c r="E751" s="663"/>
      <c r="F751" s="664"/>
      <c r="G751" s="257"/>
    </row>
    <row r="752" spans="1:7">
      <c r="A752" s="668" t="s">
        <v>284</v>
      </c>
      <c r="B752" s="669"/>
      <c r="C752" s="669"/>
      <c r="D752" s="670"/>
      <c r="E752" s="663"/>
      <c r="F752" s="664"/>
      <c r="G752" s="257"/>
    </row>
    <row r="753" spans="1:7">
      <c r="A753" s="668" t="s">
        <v>285</v>
      </c>
      <c r="B753" s="669"/>
      <c r="C753" s="669"/>
      <c r="D753" s="670"/>
      <c r="E753" s="663"/>
      <c r="F753" s="664"/>
      <c r="G753" s="257"/>
    </row>
    <row r="754" spans="1:7" ht="14.25" thickBot="1">
      <c r="A754" s="671" t="s">
        <v>286</v>
      </c>
      <c r="B754" s="672"/>
      <c r="C754" s="672"/>
      <c r="D754" s="673"/>
      <c r="E754" s="674"/>
      <c r="F754" s="675"/>
      <c r="G754" s="257"/>
    </row>
    <row r="755" spans="1:7" ht="14.25" thickBot="1">
      <c r="A755" s="651" t="s">
        <v>287</v>
      </c>
      <c r="B755" s="652"/>
      <c r="C755" s="652"/>
      <c r="D755" s="653"/>
      <c r="E755" s="676">
        <v>-566.51</v>
      </c>
      <c r="F755" s="676">
        <v>5289.79</v>
      </c>
      <c r="G755" s="655"/>
    </row>
    <row r="756" spans="1:7" ht="14.25" thickBot="1">
      <c r="A756" s="677" t="s">
        <v>288</v>
      </c>
      <c r="B756" s="678"/>
      <c r="C756" s="678"/>
      <c r="D756" s="679"/>
      <c r="E756" s="680"/>
      <c r="F756" s="681"/>
      <c r="G756" s="655"/>
    </row>
    <row r="757" spans="1:7" ht="14.25" thickBot="1">
      <c r="A757" s="677" t="s">
        <v>289</v>
      </c>
      <c r="B757" s="678"/>
      <c r="C757" s="678"/>
      <c r="D757" s="679"/>
      <c r="E757" s="682"/>
      <c r="F757" s="676"/>
      <c r="G757" s="655"/>
    </row>
    <row r="758" spans="1:7" ht="14.25" thickBot="1">
      <c r="A758" s="677" t="s">
        <v>290</v>
      </c>
      <c r="B758" s="678"/>
      <c r="C758" s="678"/>
      <c r="D758" s="679"/>
      <c r="E758" s="682"/>
      <c r="F758" s="676"/>
      <c r="G758" s="655"/>
    </row>
    <row r="759" spans="1:7" ht="14.25" thickBot="1">
      <c r="A759" s="677" t="s">
        <v>291</v>
      </c>
      <c r="B759" s="678"/>
      <c r="C759" s="678"/>
      <c r="D759" s="679"/>
      <c r="E759" s="654">
        <f>E760+E768+E771+E774</f>
        <v>683</v>
      </c>
      <c r="F759" s="654">
        <f>F760+F768+F771+F774</f>
        <v>673</v>
      </c>
      <c r="G759" s="655"/>
    </row>
    <row r="760" spans="1:7">
      <c r="A760" s="656" t="s">
        <v>292</v>
      </c>
      <c r="B760" s="657"/>
      <c r="C760" s="657"/>
      <c r="D760" s="658"/>
      <c r="E760" s="683">
        <f>SUM(E761:E767)</f>
        <v>0</v>
      </c>
      <c r="F760" s="683">
        <f>SUM(F761:F767)</f>
        <v>0</v>
      </c>
      <c r="G760" s="257"/>
    </row>
    <row r="761" spans="1:7">
      <c r="A761" s="684" t="s">
        <v>293</v>
      </c>
      <c r="B761" s="685"/>
      <c r="C761" s="685"/>
      <c r="D761" s="686"/>
      <c r="E761" s="687"/>
      <c r="F761" s="688"/>
      <c r="G761" s="689"/>
    </row>
    <row r="762" spans="1:7">
      <c r="A762" s="684" t="s">
        <v>294</v>
      </c>
      <c r="B762" s="685"/>
      <c r="C762" s="685"/>
      <c r="D762" s="686"/>
      <c r="E762" s="687"/>
      <c r="F762" s="688"/>
      <c r="G762" s="689"/>
    </row>
    <row r="763" spans="1:7">
      <c r="A763" s="684" t="s">
        <v>295</v>
      </c>
      <c r="B763" s="685"/>
      <c r="C763" s="685"/>
      <c r="D763" s="686"/>
      <c r="E763" s="687"/>
      <c r="F763" s="688"/>
      <c r="G763" s="689"/>
    </row>
    <row r="764" spans="1:7">
      <c r="A764" s="684" t="s">
        <v>296</v>
      </c>
      <c r="B764" s="685"/>
      <c r="C764" s="685"/>
      <c r="D764" s="686"/>
      <c r="E764" s="687"/>
      <c r="F764" s="688"/>
      <c r="G764" s="689"/>
    </row>
    <row r="765" spans="1:7">
      <c r="A765" s="684" t="s">
        <v>297</v>
      </c>
      <c r="B765" s="685"/>
      <c r="C765" s="685"/>
      <c r="D765" s="686"/>
      <c r="E765" s="687"/>
      <c r="F765" s="688"/>
      <c r="G765" s="689"/>
    </row>
    <row r="766" spans="1:7">
      <c r="A766" s="684" t="s">
        <v>298</v>
      </c>
      <c r="B766" s="685"/>
      <c r="C766" s="685"/>
      <c r="D766" s="686"/>
      <c r="E766" s="687"/>
      <c r="F766" s="688"/>
      <c r="G766" s="689"/>
    </row>
    <row r="767" spans="1:7">
      <c r="A767" s="684" t="s">
        <v>299</v>
      </c>
      <c r="B767" s="685"/>
      <c r="C767" s="685"/>
      <c r="D767" s="686"/>
      <c r="E767" s="687"/>
      <c r="F767" s="688"/>
      <c r="G767" s="689"/>
    </row>
    <row r="768" spans="1:7">
      <c r="A768" s="668" t="s">
        <v>300</v>
      </c>
      <c r="B768" s="669"/>
      <c r="C768" s="669"/>
      <c r="D768" s="670"/>
      <c r="E768" s="690">
        <f>SUM(E769:E770)</f>
        <v>0</v>
      </c>
      <c r="F768" s="690">
        <f>SUM(F769:F770)</f>
        <v>0</v>
      </c>
      <c r="G768" s="257"/>
    </row>
    <row r="769" spans="1:7">
      <c r="A769" s="684" t="s">
        <v>301</v>
      </c>
      <c r="B769" s="685"/>
      <c r="C769" s="685"/>
      <c r="D769" s="686"/>
      <c r="E769" s="687"/>
      <c r="F769" s="688"/>
      <c r="G769" s="689"/>
    </row>
    <row r="770" spans="1:7">
      <c r="A770" s="684" t="s">
        <v>302</v>
      </c>
      <c r="B770" s="685"/>
      <c r="C770" s="685"/>
      <c r="D770" s="686"/>
      <c r="E770" s="687"/>
      <c r="F770" s="688"/>
      <c r="G770" s="689"/>
    </row>
    <row r="771" spans="1:7">
      <c r="A771" s="660" t="s">
        <v>303</v>
      </c>
      <c r="B771" s="661"/>
      <c r="C771" s="661"/>
      <c r="D771" s="662"/>
      <c r="E771" s="690">
        <f>SUM(E772:E773)</f>
        <v>0</v>
      </c>
      <c r="F771" s="690">
        <f>SUM(F772:F773)</f>
        <v>0</v>
      </c>
      <c r="G771" s="257"/>
    </row>
    <row r="772" spans="1:7">
      <c r="A772" s="684" t="s">
        <v>304</v>
      </c>
      <c r="B772" s="685"/>
      <c r="C772" s="685"/>
      <c r="D772" s="686"/>
      <c r="E772" s="687"/>
      <c r="F772" s="688"/>
      <c r="G772" s="689"/>
    </row>
    <row r="773" spans="1:7">
      <c r="A773" s="684" t="s">
        <v>305</v>
      </c>
      <c r="B773" s="685"/>
      <c r="C773" s="685"/>
      <c r="D773" s="686"/>
      <c r="E773" s="687"/>
      <c r="F773" s="688"/>
      <c r="G773" s="689"/>
    </row>
    <row r="774" spans="1:7">
      <c r="A774" s="660" t="s">
        <v>306</v>
      </c>
      <c r="B774" s="661"/>
      <c r="C774" s="661"/>
      <c r="D774" s="662"/>
      <c r="E774" s="690">
        <f>SUM(E775:E788)</f>
        <v>683</v>
      </c>
      <c r="F774" s="690">
        <f>SUM(F775:F788)</f>
        <v>673</v>
      </c>
      <c r="G774" s="257"/>
    </row>
    <row r="775" spans="1:7">
      <c r="A775" s="684" t="s">
        <v>307</v>
      </c>
      <c r="B775" s="685"/>
      <c r="C775" s="685"/>
      <c r="D775" s="686"/>
      <c r="E775" s="663"/>
      <c r="F775" s="664"/>
      <c r="G775" s="257"/>
    </row>
    <row r="776" spans="1:7">
      <c r="A776" s="684" t="s">
        <v>308</v>
      </c>
      <c r="B776" s="685"/>
      <c r="C776" s="685"/>
      <c r="D776" s="686"/>
      <c r="E776" s="663"/>
      <c r="F776" s="664"/>
      <c r="G776" s="257"/>
    </row>
    <row r="777" spans="1:7">
      <c r="A777" s="684" t="s">
        <v>309</v>
      </c>
      <c r="B777" s="685"/>
      <c r="C777" s="685"/>
      <c r="D777" s="686"/>
      <c r="E777" s="663"/>
      <c r="F777" s="664"/>
      <c r="G777" s="257"/>
    </row>
    <row r="778" spans="1:7">
      <c r="A778" s="684" t="s">
        <v>310</v>
      </c>
      <c r="B778" s="685"/>
      <c r="C778" s="685"/>
      <c r="D778" s="686"/>
      <c r="E778" s="663"/>
      <c r="F778" s="664"/>
      <c r="G778" s="257"/>
    </row>
    <row r="779" spans="1:7">
      <c r="A779" s="684" t="s">
        <v>311</v>
      </c>
      <c r="B779" s="685"/>
      <c r="C779" s="685"/>
      <c r="D779" s="686"/>
      <c r="E779" s="663"/>
      <c r="F779" s="664"/>
      <c r="G779" s="257"/>
    </row>
    <row r="780" spans="1:7">
      <c r="A780" s="684" t="s">
        <v>312</v>
      </c>
      <c r="B780" s="685"/>
      <c r="C780" s="685"/>
      <c r="D780" s="686"/>
      <c r="E780" s="663"/>
      <c r="F780" s="664"/>
      <c r="G780" s="257"/>
    </row>
    <row r="781" spans="1:7">
      <c r="A781" s="684" t="s">
        <v>313</v>
      </c>
      <c r="B781" s="685"/>
      <c r="C781" s="685"/>
      <c r="D781" s="686"/>
      <c r="E781" s="663"/>
      <c r="F781" s="664"/>
      <c r="G781" s="257"/>
    </row>
    <row r="782" spans="1:7">
      <c r="A782" s="684" t="s">
        <v>314</v>
      </c>
      <c r="B782" s="685"/>
      <c r="C782" s="685"/>
      <c r="D782" s="686"/>
      <c r="E782" s="663"/>
      <c r="F782" s="664"/>
      <c r="G782" s="257"/>
    </row>
    <row r="783" spans="1:7">
      <c r="A783" s="684" t="s">
        <v>315</v>
      </c>
      <c r="B783" s="685"/>
      <c r="C783" s="685"/>
      <c r="D783" s="686"/>
      <c r="E783" s="663"/>
      <c r="F783" s="664"/>
      <c r="G783" s="257"/>
    </row>
    <row r="784" spans="1:7">
      <c r="A784" s="691" t="s">
        <v>316</v>
      </c>
      <c r="B784" s="692"/>
      <c r="C784" s="692"/>
      <c r="D784" s="693"/>
      <c r="E784" s="663"/>
      <c r="F784" s="664"/>
      <c r="G784" s="257"/>
    </row>
    <row r="785" spans="1:7">
      <c r="A785" s="691" t="s">
        <v>317</v>
      </c>
      <c r="B785" s="692"/>
      <c r="C785" s="692"/>
      <c r="D785" s="693"/>
      <c r="E785" s="663"/>
      <c r="F785" s="664"/>
      <c r="G785" s="257"/>
    </row>
    <row r="786" spans="1:7">
      <c r="A786" s="691" t="s">
        <v>318</v>
      </c>
      <c r="B786" s="692"/>
      <c r="C786" s="692"/>
      <c r="D786" s="693"/>
      <c r="E786" s="663"/>
      <c r="F786" s="664"/>
      <c r="G786" s="257"/>
    </row>
    <row r="787" spans="1:7">
      <c r="A787" s="694" t="s">
        <v>319</v>
      </c>
      <c r="B787" s="695"/>
      <c r="C787" s="695"/>
      <c r="D787" s="696"/>
      <c r="E787" s="663"/>
      <c r="F787" s="664"/>
      <c r="G787" s="257"/>
    </row>
    <row r="788" spans="1:7" ht="14.25" thickBot="1">
      <c r="A788" s="697" t="s">
        <v>299</v>
      </c>
      <c r="B788" s="698"/>
      <c r="C788" s="698"/>
      <c r="D788" s="699"/>
      <c r="E788" s="664">
        <v>683</v>
      </c>
      <c r="F788" s="664">
        <v>673</v>
      </c>
      <c r="G788" s="257"/>
    </row>
    <row r="789" spans="1:7" ht="14.25" thickBot="1">
      <c r="A789" s="700" t="s">
        <v>320</v>
      </c>
      <c r="B789" s="701"/>
      <c r="C789" s="701"/>
      <c r="D789" s="702"/>
      <c r="E789" s="703">
        <f>SUM(E746+E755+E756+E757+E758+E759)</f>
        <v>90298.290000000008</v>
      </c>
      <c r="F789" s="703">
        <f>SUM(F746+F755+F756+F757+F758+F759)</f>
        <v>104320.51999999999</v>
      </c>
      <c r="G789" s="655"/>
    </row>
    <row r="790" spans="1:7">
      <c r="A790" s="704"/>
      <c r="B790" s="704"/>
      <c r="C790" s="704"/>
      <c r="D790" s="704"/>
      <c r="E790" s="704"/>
      <c r="F790" s="704"/>
      <c r="G790" s="655"/>
    </row>
    <row r="791" spans="1:7">
      <c r="A791" s="12" t="s">
        <v>321</v>
      </c>
      <c r="B791" s="148"/>
      <c r="C791" s="148"/>
      <c r="D791" s="148"/>
    </row>
    <row r="792" spans="1:7" ht="15.75" thickBot="1">
      <c r="A792" s="583"/>
      <c r="B792" s="583"/>
      <c r="C792" s="339"/>
    </row>
    <row r="793" spans="1:7" ht="15.6" customHeight="1">
      <c r="A793" s="705" t="s">
        <v>322</v>
      </c>
      <c r="B793" s="706"/>
      <c r="C793" s="707" t="s">
        <v>263</v>
      </c>
      <c r="D793" s="707" t="s">
        <v>264</v>
      </c>
    </row>
    <row r="794" spans="1:7" ht="14.45" customHeight="1" thickBot="1">
      <c r="A794" s="708"/>
      <c r="B794" s="709"/>
      <c r="C794" s="710"/>
      <c r="D794" s="710"/>
    </row>
    <row r="795" spans="1:7">
      <c r="A795" s="711" t="s">
        <v>323</v>
      </c>
      <c r="B795" s="712"/>
      <c r="C795" s="624">
        <v>408717.09</v>
      </c>
      <c r="D795" s="624">
        <v>136285.06</v>
      </c>
    </row>
    <row r="796" spans="1:7">
      <c r="A796" s="446" t="s">
        <v>324</v>
      </c>
      <c r="B796" s="447"/>
      <c r="C796" s="291"/>
      <c r="D796" s="235"/>
    </row>
    <row r="797" spans="1:7">
      <c r="A797" s="446" t="s">
        <v>325</v>
      </c>
      <c r="B797" s="447"/>
      <c r="C797" s="235">
        <v>215726.13</v>
      </c>
      <c r="D797" s="235">
        <v>342318.35</v>
      </c>
    </row>
    <row r="798" spans="1:7" ht="29.45" customHeight="1">
      <c r="A798" s="449" t="s">
        <v>326</v>
      </c>
      <c r="B798" s="450"/>
      <c r="C798" s="291"/>
      <c r="D798" s="235"/>
    </row>
    <row r="799" spans="1:7" ht="42" customHeight="1">
      <c r="A799" s="449" t="s">
        <v>327</v>
      </c>
      <c r="B799" s="450"/>
      <c r="C799" s="291"/>
      <c r="D799" s="235"/>
    </row>
    <row r="800" spans="1:7" ht="29.45" customHeight="1">
      <c r="A800" s="449" t="s">
        <v>328</v>
      </c>
      <c r="B800" s="450"/>
      <c r="C800" s="235">
        <v>16734.38</v>
      </c>
      <c r="D800" s="235">
        <v>15491.88</v>
      </c>
    </row>
    <row r="801" spans="1:4" ht="14.1" customHeight="1">
      <c r="A801" s="449" t="s">
        <v>329</v>
      </c>
      <c r="B801" s="450"/>
      <c r="C801" s="234"/>
      <c r="D801" s="235"/>
    </row>
    <row r="802" spans="1:4" ht="21.75" customHeight="1">
      <c r="A802" s="573" t="s">
        <v>330</v>
      </c>
      <c r="B802" s="574"/>
      <c r="C802" s="234"/>
      <c r="D802" s="235"/>
    </row>
    <row r="803" spans="1:4" ht="33" customHeight="1">
      <c r="A803" s="449" t="s">
        <v>331</v>
      </c>
      <c r="B803" s="450"/>
      <c r="C803" s="713"/>
      <c r="D803" s="235"/>
    </row>
    <row r="804" spans="1:4" ht="14.25" thickBot="1">
      <c r="A804" s="451" t="s">
        <v>17</v>
      </c>
      <c r="B804" s="452"/>
      <c r="C804" s="240"/>
      <c r="D804" s="241"/>
    </row>
    <row r="805" spans="1:4" ht="16.5" thickBot="1">
      <c r="A805" s="714" t="s">
        <v>83</v>
      </c>
      <c r="B805" s="715"/>
      <c r="C805" s="716">
        <f>SUM(C795:C804)</f>
        <v>641177.59999999998</v>
      </c>
      <c r="D805" s="716">
        <f>SUM(D795:D804)</f>
        <v>494095.29</v>
      </c>
    </row>
    <row r="835" spans="1:6" ht="14.25">
      <c r="A835" s="303" t="s">
        <v>332</v>
      </c>
      <c r="B835" s="303"/>
      <c r="C835" s="303"/>
    </row>
    <row r="836" spans="1:6" ht="15" thickBot="1">
      <c r="A836" s="583"/>
      <c r="B836" s="583"/>
      <c r="C836" s="583"/>
    </row>
    <row r="837" spans="1:6" ht="26.25" thickBot="1">
      <c r="A837" s="717" t="s">
        <v>333</v>
      </c>
      <c r="B837" s="718"/>
      <c r="C837" s="718"/>
      <c r="D837" s="719"/>
      <c r="E837" s="614" t="s">
        <v>263</v>
      </c>
      <c r="F837" s="341" t="s">
        <v>264</v>
      </c>
    </row>
    <row r="838" spans="1:6" ht="14.25" thickBot="1">
      <c r="A838" s="423" t="s">
        <v>334</v>
      </c>
      <c r="B838" s="720"/>
      <c r="C838" s="720"/>
      <c r="D838" s="721"/>
      <c r="E838" s="722">
        <f>E839+E840+E841</f>
        <v>0</v>
      </c>
      <c r="F838" s="722">
        <f>F839+F840+F841</f>
        <v>0</v>
      </c>
    </row>
    <row r="839" spans="1:6">
      <c r="A839" s="723" t="s">
        <v>335</v>
      </c>
      <c r="B839" s="724"/>
      <c r="C839" s="724"/>
      <c r="D839" s="725"/>
      <c r="E839" s="726"/>
      <c r="F839" s="727"/>
    </row>
    <row r="840" spans="1:6">
      <c r="A840" s="728" t="s">
        <v>336</v>
      </c>
      <c r="B840" s="729"/>
      <c r="C840" s="729"/>
      <c r="D840" s="730"/>
      <c r="E840" s="731"/>
      <c r="F840" s="732"/>
    </row>
    <row r="841" spans="1:6" ht="14.25" thickBot="1">
      <c r="A841" s="733" t="s">
        <v>337</v>
      </c>
      <c r="B841" s="734"/>
      <c r="C841" s="734"/>
      <c r="D841" s="735"/>
      <c r="E841" s="736"/>
      <c r="F841" s="737"/>
    </row>
    <row r="842" spans="1:6" ht="14.25" thickBot="1">
      <c r="A842" s="738" t="s">
        <v>338</v>
      </c>
      <c r="B842" s="739"/>
      <c r="C842" s="739"/>
      <c r="D842" s="740"/>
      <c r="E842" s="741"/>
      <c r="F842" s="742"/>
    </row>
    <row r="843" spans="1:6" ht="14.25" thickBot="1">
      <c r="A843" s="743" t="s">
        <v>339</v>
      </c>
      <c r="B843" s="744"/>
      <c r="C843" s="744"/>
      <c r="D843" s="745"/>
      <c r="E843" s="741">
        <f>E844+E845+E846+E847+E848+E849+E850+E851+E852+E853</f>
        <v>144332.31</v>
      </c>
      <c r="F843" s="741">
        <f>F844+F845+F846+F847+F848+F849+F850+F851+F852+F853</f>
        <v>199296.96</v>
      </c>
    </row>
    <row r="844" spans="1:6">
      <c r="A844" s="746" t="s">
        <v>340</v>
      </c>
      <c r="B844" s="747"/>
      <c r="C844" s="747"/>
      <c r="D844" s="748"/>
      <c r="E844" s="726"/>
      <c r="F844" s="726"/>
    </row>
    <row r="845" spans="1:6">
      <c r="A845" s="749" t="s">
        <v>341</v>
      </c>
      <c r="B845" s="750"/>
      <c r="C845" s="750"/>
      <c r="D845" s="751"/>
      <c r="E845" s="731"/>
      <c r="F845" s="731"/>
    </row>
    <row r="846" spans="1:6">
      <c r="A846" s="749" t="s">
        <v>342</v>
      </c>
      <c r="B846" s="750"/>
      <c r="C846" s="750"/>
      <c r="D846" s="751"/>
      <c r="E846" s="731"/>
      <c r="F846" s="731">
        <v>473.46</v>
      </c>
    </row>
    <row r="847" spans="1:6">
      <c r="A847" s="749" t="s">
        <v>343</v>
      </c>
      <c r="B847" s="750"/>
      <c r="C847" s="750"/>
      <c r="D847" s="751"/>
      <c r="E847" s="731"/>
      <c r="F847" s="732"/>
    </row>
    <row r="848" spans="1:6">
      <c r="A848" s="749" t="s">
        <v>344</v>
      </c>
      <c r="B848" s="750"/>
      <c r="C848" s="750"/>
      <c r="D848" s="751"/>
      <c r="E848" s="732">
        <v>4015.77</v>
      </c>
      <c r="F848" s="732"/>
    </row>
    <row r="849" spans="1:6">
      <c r="A849" s="749" t="s">
        <v>345</v>
      </c>
      <c r="B849" s="750"/>
      <c r="C849" s="750"/>
      <c r="D849" s="751"/>
      <c r="E849" s="752"/>
      <c r="F849" s="753"/>
    </row>
    <row r="850" spans="1:6">
      <c r="A850" s="749" t="s">
        <v>346</v>
      </c>
      <c r="B850" s="750"/>
      <c r="C850" s="750"/>
      <c r="D850" s="751"/>
      <c r="E850" s="752"/>
      <c r="F850" s="753"/>
    </row>
    <row r="851" spans="1:6" ht="26.1" customHeight="1">
      <c r="A851" s="728" t="s">
        <v>347</v>
      </c>
      <c r="B851" s="729"/>
      <c r="C851" s="729"/>
      <c r="D851" s="730"/>
      <c r="E851" s="731"/>
      <c r="F851" s="732"/>
    </row>
    <row r="852" spans="1:6" ht="54.6" customHeight="1">
      <c r="A852" s="728" t="s">
        <v>348</v>
      </c>
      <c r="B852" s="729"/>
      <c r="C852" s="729"/>
      <c r="D852" s="730"/>
      <c r="E852" s="752"/>
      <c r="F852" s="753"/>
    </row>
    <row r="853" spans="1:6" ht="53.45" customHeight="1" thickBot="1">
      <c r="A853" s="733" t="s">
        <v>349</v>
      </c>
      <c r="B853" s="734"/>
      <c r="C853" s="734"/>
      <c r="D853" s="735"/>
      <c r="E853" s="753">
        <v>140316.54</v>
      </c>
      <c r="F853" s="753">
        <v>198823.5</v>
      </c>
    </row>
    <row r="854" spans="1:6" ht="14.25" thickBot="1">
      <c r="A854" s="754" t="s">
        <v>83</v>
      </c>
      <c r="B854" s="755"/>
      <c r="C854" s="755"/>
      <c r="D854" s="756"/>
      <c r="E854" s="417">
        <f>SUM(E838+E842+E843)</f>
        <v>144332.31</v>
      </c>
      <c r="F854" s="417">
        <f>SUM(F838+F842+F843)</f>
        <v>199296.96</v>
      </c>
    </row>
    <row r="878" spans="1:6">
      <c r="A878" s="12" t="s">
        <v>350</v>
      </c>
      <c r="B878" s="148"/>
      <c r="C878" s="148"/>
      <c r="D878" s="148"/>
    </row>
    <row r="879" spans="1:6" ht="15.75" thickBot="1">
      <c r="A879" s="583"/>
      <c r="B879" s="583"/>
      <c r="C879" s="339"/>
      <c r="D879" s="339"/>
    </row>
    <row r="880" spans="1:6" ht="26.25" thickBot="1">
      <c r="A880" s="262" t="s">
        <v>351</v>
      </c>
      <c r="B880" s="263"/>
      <c r="C880" s="263"/>
      <c r="D880" s="264"/>
      <c r="E880" s="614" t="s">
        <v>263</v>
      </c>
      <c r="F880" s="341" t="s">
        <v>264</v>
      </c>
    </row>
    <row r="881" spans="1:6" ht="41.25" customHeight="1" thickBot="1">
      <c r="A881" s="757" t="s">
        <v>352</v>
      </c>
      <c r="B881" s="758"/>
      <c r="C881" s="758"/>
      <c r="D881" s="759"/>
      <c r="E881" s="760"/>
      <c r="F881" s="760"/>
    </row>
    <row r="882" spans="1:6" ht="14.25" thickBot="1">
      <c r="A882" s="423" t="s">
        <v>353</v>
      </c>
      <c r="B882" s="720"/>
      <c r="C882" s="720"/>
      <c r="D882" s="721"/>
      <c r="E882" s="626">
        <f>SUM(E883+E884+E888)</f>
        <v>283.85000000000002</v>
      </c>
      <c r="F882" s="626">
        <f>SUM(F883+F884+F888)</f>
        <v>10847.58</v>
      </c>
    </row>
    <row r="883" spans="1:6">
      <c r="A883" s="761" t="s">
        <v>354</v>
      </c>
      <c r="B883" s="762"/>
      <c r="C883" s="762"/>
      <c r="D883" s="763"/>
      <c r="E883" s="764"/>
      <c r="F883" s="764"/>
    </row>
    <row r="884" spans="1:6">
      <c r="A884" s="318" t="s">
        <v>355</v>
      </c>
      <c r="B884" s="765"/>
      <c r="C884" s="765"/>
      <c r="D884" s="766"/>
      <c r="E884" s="767">
        <f>SUM(E886:E887)</f>
        <v>0</v>
      </c>
      <c r="F884" s="767">
        <f>SUM(F886:F887)</f>
        <v>9932.64</v>
      </c>
    </row>
    <row r="885" spans="1:6" ht="29.45" customHeight="1">
      <c r="A885" s="329" t="s">
        <v>356</v>
      </c>
      <c r="B885" s="768"/>
      <c r="C885" s="768"/>
      <c r="D885" s="470"/>
      <c r="E885" s="291"/>
      <c r="F885" s="291"/>
    </row>
    <row r="886" spans="1:6">
      <c r="A886" s="329" t="s">
        <v>357</v>
      </c>
      <c r="B886" s="768"/>
      <c r="C886" s="768"/>
      <c r="D886" s="470"/>
      <c r="E886" s="291"/>
      <c r="F886" s="291"/>
    </row>
    <row r="887" spans="1:6">
      <c r="A887" s="329" t="s">
        <v>358</v>
      </c>
      <c r="B887" s="768"/>
      <c r="C887" s="768"/>
      <c r="D887" s="470"/>
      <c r="E887" s="291"/>
      <c r="F887" s="291">
        <v>9932.64</v>
      </c>
    </row>
    <row r="888" spans="1:6">
      <c r="A888" s="471" t="s">
        <v>359</v>
      </c>
      <c r="B888" s="769"/>
      <c r="C888" s="769"/>
      <c r="D888" s="472"/>
      <c r="E888" s="770">
        <f>E889+E890+E891+E892+E893</f>
        <v>283.85000000000002</v>
      </c>
      <c r="F888" s="770">
        <f>F889+F890+F891+F892+F893</f>
        <v>914.94</v>
      </c>
    </row>
    <row r="889" spans="1:6">
      <c r="A889" s="329" t="s">
        <v>360</v>
      </c>
      <c r="B889" s="768"/>
      <c r="C889" s="768"/>
      <c r="D889" s="470"/>
      <c r="E889" s="291"/>
      <c r="F889" s="291"/>
    </row>
    <row r="890" spans="1:6">
      <c r="A890" s="329" t="s">
        <v>361</v>
      </c>
      <c r="B890" s="768"/>
      <c r="C890" s="768"/>
      <c r="D890" s="470"/>
      <c r="E890" s="291"/>
      <c r="F890" s="291"/>
    </row>
    <row r="891" spans="1:6">
      <c r="A891" s="329" t="s">
        <v>362</v>
      </c>
      <c r="B891" s="768"/>
      <c r="C891" s="768"/>
      <c r="D891" s="470"/>
      <c r="E891" s="291"/>
      <c r="F891" s="291"/>
    </row>
    <row r="892" spans="1:6">
      <c r="A892" s="329" t="s">
        <v>363</v>
      </c>
      <c r="B892" s="768"/>
      <c r="C892" s="768"/>
      <c r="D892" s="470"/>
      <c r="E892" s="291"/>
      <c r="F892" s="291"/>
    </row>
    <row r="893" spans="1:6" ht="65.45" customHeight="1" thickBot="1">
      <c r="A893" s="771" t="s">
        <v>364</v>
      </c>
      <c r="B893" s="772"/>
      <c r="C893" s="772"/>
      <c r="D893" s="773"/>
      <c r="E893" s="774">
        <v>283.85000000000002</v>
      </c>
      <c r="F893" s="774">
        <v>914.94</v>
      </c>
    </row>
    <row r="894" spans="1:6" ht="14.25" thickBot="1">
      <c r="A894" s="775" t="s">
        <v>365</v>
      </c>
      <c r="B894" s="776"/>
      <c r="C894" s="776"/>
      <c r="D894" s="777"/>
      <c r="E894" s="778">
        <f>SUM(E881+E882)</f>
        <v>283.85000000000002</v>
      </c>
      <c r="F894" s="778">
        <f>SUM(F881+F882)</f>
        <v>10847.58</v>
      </c>
    </row>
    <row r="921" spans="1:6" ht="14.25">
      <c r="A921" s="64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9"/>
      <c r="B923" s="780"/>
      <c r="C923" s="780"/>
      <c r="D923" s="781"/>
      <c r="E923" s="782" t="s">
        <v>263</v>
      </c>
      <c r="F923" s="783" t="s">
        <v>264</v>
      </c>
    </row>
    <row r="924" spans="1:6" ht="14.25" thickBot="1">
      <c r="A924" s="784" t="s">
        <v>367</v>
      </c>
      <c r="B924" s="785"/>
      <c r="C924" s="785"/>
      <c r="D924" s="786"/>
      <c r="E924" s="760"/>
      <c r="F924" s="760"/>
    </row>
    <row r="925" spans="1:6" ht="14.25" thickBot="1">
      <c r="A925" s="787" t="s">
        <v>368</v>
      </c>
      <c r="B925" s="788"/>
      <c r="C925" s="788"/>
      <c r="D925" s="789"/>
      <c r="E925" s="626">
        <f>SUM(E926:E927)</f>
        <v>581.49</v>
      </c>
      <c r="F925" s="626">
        <f>SUM(F926:F927)</f>
        <v>1718.44</v>
      </c>
    </row>
    <row r="926" spans="1:6" ht="22.5" customHeight="1">
      <c r="A926" s="790" t="s">
        <v>369</v>
      </c>
      <c r="B926" s="791"/>
      <c r="C926" s="791"/>
      <c r="D926" s="792"/>
      <c r="E926" s="793">
        <v>581.49</v>
      </c>
      <c r="F926" s="793">
        <v>1718.44</v>
      </c>
    </row>
    <row r="927" spans="1:6" ht="15.75" customHeight="1" thickBot="1">
      <c r="A927" s="794" t="s">
        <v>370</v>
      </c>
      <c r="B927" s="795"/>
      <c r="C927" s="795"/>
      <c r="D927" s="796"/>
      <c r="E927" s="240"/>
      <c r="F927" s="240"/>
    </row>
    <row r="928" spans="1:6">
      <c r="A928" s="797" t="s">
        <v>371</v>
      </c>
      <c r="B928" s="798"/>
      <c r="C928" s="798"/>
      <c r="D928" s="799"/>
      <c r="E928" s="800">
        <f>SUM(E929:E935)</f>
        <v>0</v>
      </c>
      <c r="F928" s="800">
        <f>SUM(F929:F935)</f>
        <v>0</v>
      </c>
    </row>
    <row r="929" spans="1:6">
      <c r="A929" s="801" t="s">
        <v>372</v>
      </c>
      <c r="B929" s="802"/>
      <c r="C929" s="802"/>
      <c r="D929" s="803"/>
      <c r="E929" s="227"/>
      <c r="F929" s="227"/>
    </row>
    <row r="930" spans="1:6">
      <c r="A930" s="801" t="s">
        <v>373</v>
      </c>
      <c r="B930" s="802"/>
      <c r="C930" s="802"/>
      <c r="D930" s="803"/>
      <c r="E930" s="234"/>
      <c r="F930" s="234"/>
    </row>
    <row r="931" spans="1:6">
      <c r="A931" s="804" t="s">
        <v>374</v>
      </c>
      <c r="B931" s="805"/>
      <c r="C931" s="805"/>
      <c r="D931" s="806"/>
      <c r="E931" s="382"/>
      <c r="F931" s="382"/>
    </row>
    <row r="932" spans="1:6">
      <c r="A932" s="807" t="s">
        <v>375</v>
      </c>
      <c r="B932" s="808"/>
      <c r="C932" s="808"/>
      <c r="D932" s="809"/>
      <c r="E932" s="234"/>
      <c r="F932" s="234"/>
    </row>
    <row r="933" spans="1:6">
      <c r="A933" s="807" t="s">
        <v>376</v>
      </c>
      <c r="B933" s="808"/>
      <c r="C933" s="808"/>
      <c r="D933" s="809"/>
      <c r="E933" s="240"/>
      <c r="F933" s="240"/>
    </row>
    <row r="934" spans="1:6">
      <c r="A934" s="807" t="s">
        <v>377</v>
      </c>
      <c r="B934" s="808"/>
      <c r="C934" s="808"/>
      <c r="D934" s="809"/>
      <c r="E934" s="240"/>
      <c r="F934" s="240"/>
    </row>
    <row r="935" spans="1:6" ht="14.25" thickBot="1">
      <c r="A935" s="810" t="s">
        <v>135</v>
      </c>
      <c r="B935" s="811"/>
      <c r="C935" s="811"/>
      <c r="D935" s="812"/>
      <c r="E935" s="240"/>
      <c r="F935" s="240"/>
    </row>
    <row r="936" spans="1:6" ht="16.5" thickBot="1">
      <c r="A936" s="714" t="s">
        <v>83</v>
      </c>
      <c r="B936" s="813"/>
      <c r="C936" s="813"/>
      <c r="D936" s="715"/>
      <c r="E936" s="814">
        <f>SUM(E924+E925+E928)</f>
        <v>581.49</v>
      </c>
      <c r="F936" s="814">
        <f>SUM(F924+F925+F928)</f>
        <v>1718.44</v>
      </c>
    </row>
    <row r="937" spans="1:6" ht="15.75">
      <c r="A937" s="815"/>
      <c r="B937" s="815"/>
      <c r="C937" s="815"/>
      <c r="D937" s="815"/>
      <c r="E937" s="816"/>
      <c r="F937" s="816"/>
    </row>
    <row r="939" spans="1:6" ht="14.25">
      <c r="A939" s="303" t="s">
        <v>378</v>
      </c>
      <c r="B939" s="303"/>
      <c r="C939" s="303"/>
    </row>
    <row r="940" spans="1:6" ht="14.25" thickBot="1">
      <c r="A940" s="211"/>
      <c r="B940" s="257"/>
      <c r="C940" s="257"/>
    </row>
    <row r="941" spans="1:6" ht="26.25" thickBot="1">
      <c r="A941" s="262"/>
      <c r="B941" s="263"/>
      <c r="C941" s="263"/>
      <c r="D941" s="264"/>
      <c r="E941" s="614" t="s">
        <v>263</v>
      </c>
      <c r="F941" s="341" t="s">
        <v>264</v>
      </c>
    </row>
    <row r="942" spans="1:6" ht="14.25" thickBot="1">
      <c r="A942" s="423" t="s">
        <v>368</v>
      </c>
      <c r="B942" s="720"/>
      <c r="C942" s="720"/>
      <c r="D942" s="721"/>
      <c r="E942" s="626">
        <f>E943+E944</f>
        <v>0</v>
      </c>
      <c r="F942" s="626">
        <f>F943+F944</f>
        <v>0</v>
      </c>
    </row>
    <row r="943" spans="1:6">
      <c r="A943" s="746" t="s">
        <v>379</v>
      </c>
      <c r="B943" s="747"/>
      <c r="C943" s="747"/>
      <c r="D943" s="748"/>
      <c r="E943" s="628"/>
      <c r="F943" s="817"/>
    </row>
    <row r="944" spans="1:6" ht="14.25" thickBot="1">
      <c r="A944" s="818" t="s">
        <v>380</v>
      </c>
      <c r="B944" s="819"/>
      <c r="C944" s="819"/>
      <c r="D944" s="820"/>
      <c r="E944" s="774"/>
      <c r="F944" s="821"/>
    </row>
    <row r="945" spans="1:6" ht="14.25" thickBot="1">
      <c r="A945" s="423" t="s">
        <v>381</v>
      </c>
      <c r="B945" s="720"/>
      <c r="C945" s="720"/>
      <c r="D945" s="721"/>
      <c r="E945" s="626">
        <f>SUM(E946:E951)</f>
        <v>71.5</v>
      </c>
      <c r="F945" s="626">
        <f>SUM(F946:F951)</f>
        <v>1876.84</v>
      </c>
    </row>
    <row r="946" spans="1:6">
      <c r="A946" s="749" t="s">
        <v>382</v>
      </c>
      <c r="B946" s="750"/>
      <c r="C946" s="750"/>
      <c r="D946" s="751"/>
      <c r="E946" s="291"/>
      <c r="F946" s="291"/>
    </row>
    <row r="947" spans="1:6">
      <c r="A947" s="728" t="s">
        <v>383</v>
      </c>
      <c r="B947" s="729"/>
      <c r="C947" s="729"/>
      <c r="D947" s="730"/>
      <c r="E947" s="291"/>
      <c r="F947" s="291"/>
    </row>
    <row r="948" spans="1:6">
      <c r="A948" s="728" t="s">
        <v>384</v>
      </c>
      <c r="B948" s="729"/>
      <c r="C948" s="729"/>
      <c r="D948" s="730"/>
      <c r="E948" s="822"/>
      <c r="F948" s="822">
        <v>1876.84</v>
      </c>
    </row>
    <row r="949" spans="1:6">
      <c r="A949" s="728" t="s">
        <v>385</v>
      </c>
      <c r="B949" s="729"/>
      <c r="C949" s="729"/>
      <c r="D949" s="730"/>
      <c r="E949" s="822"/>
      <c r="F949" s="822"/>
    </row>
    <row r="950" spans="1:6">
      <c r="A950" s="728" t="s">
        <v>386</v>
      </c>
      <c r="B950" s="729"/>
      <c r="C950" s="729"/>
      <c r="D950" s="730"/>
      <c r="E950" s="822">
        <v>71.5</v>
      </c>
      <c r="F950" s="822"/>
    </row>
    <row r="951" spans="1:6" ht="14.25" thickBot="1">
      <c r="A951" s="823" t="s">
        <v>135</v>
      </c>
      <c r="B951" s="824"/>
      <c r="C951" s="824"/>
      <c r="D951" s="825"/>
      <c r="E951" s="822"/>
      <c r="F951" s="822"/>
    </row>
    <row r="952" spans="1:6" ht="14.25" thickBot="1">
      <c r="A952" s="437"/>
      <c r="B952" s="826"/>
      <c r="C952" s="826"/>
      <c r="D952" s="438"/>
      <c r="E952" s="417">
        <f>SUM(E942+E945)</f>
        <v>71.5</v>
      </c>
      <c r="F952" s="417">
        <f>SUM(F942+F945)</f>
        <v>1876.84</v>
      </c>
    </row>
    <row r="968" spans="1:6" ht="15.75">
      <c r="A968" s="827" t="s">
        <v>387</v>
      </c>
      <c r="B968" s="827"/>
      <c r="C968" s="827"/>
      <c r="D968" s="827"/>
      <c r="E968" s="827"/>
      <c r="F968" s="827"/>
    </row>
    <row r="969" spans="1:6" ht="14.25" thickBot="1">
      <c r="A969" s="828"/>
      <c r="B969" s="257"/>
      <c r="C969" s="257"/>
      <c r="D969" s="257"/>
      <c r="E969" s="257"/>
      <c r="F969" s="257"/>
    </row>
    <row r="970" spans="1:6" ht="14.25" thickBot="1">
      <c r="A970" s="829" t="s">
        <v>388</v>
      </c>
      <c r="B970" s="830"/>
      <c r="C970" s="359" t="s">
        <v>389</v>
      </c>
      <c r="D970" s="831"/>
      <c r="E970" s="831"/>
      <c r="F970" s="360"/>
    </row>
    <row r="971" spans="1:6" ht="14.25" thickBot="1">
      <c r="A971" s="832"/>
      <c r="B971" s="833"/>
      <c r="C971" s="834" t="s">
        <v>390</v>
      </c>
      <c r="D971" s="835" t="s">
        <v>391</v>
      </c>
      <c r="E971" s="836" t="s">
        <v>265</v>
      </c>
      <c r="F971" s="835" t="s">
        <v>268</v>
      </c>
    </row>
    <row r="972" spans="1:6">
      <c r="A972" s="837" t="s">
        <v>392</v>
      </c>
      <c r="B972" s="344"/>
      <c r="C972" s="838">
        <f>SUM(C973:C973)</f>
        <v>0</v>
      </c>
      <c r="D972" s="838">
        <f t="shared" ref="D972:F972" si="22">SUM(D973:D973)</f>
        <v>0</v>
      </c>
      <c r="E972" s="838">
        <f t="shared" si="22"/>
        <v>0</v>
      </c>
      <c r="F972" s="838">
        <f t="shared" si="22"/>
        <v>15942.92</v>
      </c>
    </row>
    <row r="973" spans="1:6">
      <c r="A973" s="839" t="s">
        <v>393</v>
      </c>
      <c r="B973" s="348"/>
      <c r="C973" s="293"/>
      <c r="D973" s="234"/>
      <c r="E973" s="233"/>
      <c r="F973" s="234">
        <v>15942.92</v>
      </c>
    </row>
    <row r="974" spans="1:6">
      <c r="A974" s="839" t="s">
        <v>394</v>
      </c>
      <c r="B974" s="348"/>
      <c r="C974" s="293"/>
      <c r="D974" s="234"/>
      <c r="E974" s="233"/>
      <c r="F974" s="234"/>
    </row>
    <row r="975" spans="1:6">
      <c r="A975" s="839" t="s">
        <v>394</v>
      </c>
      <c r="B975" s="348"/>
      <c r="C975" s="293"/>
      <c r="D975" s="234"/>
      <c r="E975" s="233"/>
      <c r="F975" s="234"/>
    </row>
    <row r="976" spans="1:6">
      <c r="A976" s="840" t="s">
        <v>395</v>
      </c>
      <c r="B976" s="450"/>
      <c r="C976" s="293"/>
      <c r="D976" s="234"/>
      <c r="E976" s="233"/>
      <c r="F976" s="234"/>
    </row>
    <row r="977" spans="1:6" ht="14.25" thickBot="1">
      <c r="A977" s="841" t="s">
        <v>396</v>
      </c>
      <c r="B977" s="366"/>
      <c r="C977" s="842"/>
      <c r="D977" s="240"/>
      <c r="E977" s="239"/>
      <c r="F977" s="240">
        <v>1672</v>
      </c>
    </row>
    <row r="978" spans="1:6" ht="14.25" thickBot="1">
      <c r="A978" s="843" t="s">
        <v>136</v>
      </c>
      <c r="B978" s="844"/>
      <c r="C978" s="845">
        <f>C972+C976+C977</f>
        <v>0</v>
      </c>
      <c r="D978" s="845">
        <f t="shared" ref="D978:F978" si="23">D972+D976+D977</f>
        <v>0</v>
      </c>
      <c r="E978" s="845">
        <f t="shared" si="23"/>
        <v>0</v>
      </c>
      <c r="F978" s="845">
        <f t="shared" si="23"/>
        <v>17614.919999999998</v>
      </c>
    </row>
    <row r="981" spans="1:6" ht="30" customHeight="1">
      <c r="A981" s="209" t="s">
        <v>397</v>
      </c>
      <c r="B981" s="209"/>
      <c r="C981" s="209"/>
      <c r="D981" s="209"/>
      <c r="E981" s="846"/>
      <c r="F981" s="846"/>
    </row>
    <row r="983" spans="1:6" ht="15">
      <c r="A983" s="303" t="s">
        <v>398</v>
      </c>
      <c r="B983" s="303"/>
      <c r="C983" s="303"/>
      <c r="D983" s="303"/>
    </row>
    <row r="984" spans="1:6" ht="14.25" thickBot="1">
      <c r="A984" s="211"/>
      <c r="B984" s="257"/>
      <c r="C984" s="257"/>
      <c r="D984" s="257"/>
    </row>
    <row r="985" spans="1:6" ht="51.75" thickBot="1">
      <c r="A985" s="359" t="s">
        <v>32</v>
      </c>
      <c r="B985" s="360"/>
      <c r="C985" s="308" t="s">
        <v>399</v>
      </c>
      <c r="D985" s="308" t="s">
        <v>400</v>
      </c>
    </row>
    <row r="986" spans="1:6" ht="14.25" thickBot="1">
      <c r="A986" s="485" t="s">
        <v>401</v>
      </c>
      <c r="B986" s="847"/>
      <c r="C986" s="848">
        <v>82</v>
      </c>
      <c r="D986" s="848">
        <v>84</v>
      </c>
    </row>
    <row r="989" spans="1:6" ht="24" customHeight="1">
      <c r="A989" s="303" t="s">
        <v>402</v>
      </c>
      <c r="B989" s="303"/>
      <c r="C989" s="303"/>
      <c r="D989" s="303"/>
      <c r="E989" s="303"/>
      <c r="F989" s="303"/>
    </row>
    <row r="990" spans="1:6" ht="16.5" thickBot="1">
      <c r="A990" s="257"/>
      <c r="B990" s="433"/>
      <c r="C990" s="433"/>
      <c r="D990" s="257"/>
      <c r="E990" s="257"/>
    </row>
    <row r="991" spans="1:6" ht="51.75" thickBot="1">
      <c r="A991" s="834" t="s">
        <v>403</v>
      </c>
      <c r="B991" s="835" t="s">
        <v>404</v>
      </c>
      <c r="C991" s="835" t="s">
        <v>151</v>
      </c>
      <c r="D991" s="217" t="s">
        <v>405</v>
      </c>
      <c r="E991" s="216" t="s">
        <v>406</v>
      </c>
    </row>
    <row r="992" spans="1:6">
      <c r="A992" s="849" t="s">
        <v>80</v>
      </c>
      <c r="B992" s="249" t="s">
        <v>407</v>
      </c>
      <c r="C992" s="249"/>
      <c r="D992" s="249" t="s">
        <v>407</v>
      </c>
      <c r="E992" s="249" t="s">
        <v>407</v>
      </c>
    </row>
    <row r="993" spans="1:5">
      <c r="A993" s="850" t="s">
        <v>81</v>
      </c>
      <c r="B993" s="234"/>
      <c r="C993" s="234"/>
      <c r="D993" s="233"/>
      <c r="E993" s="234"/>
    </row>
    <row r="994" spans="1:5">
      <c r="A994" s="850" t="s">
        <v>408</v>
      </c>
      <c r="B994" s="234"/>
      <c r="C994" s="234"/>
      <c r="D994" s="233"/>
      <c r="E994" s="234"/>
    </row>
    <row r="995" spans="1:5">
      <c r="A995" s="850" t="s">
        <v>409</v>
      </c>
      <c r="B995" s="234"/>
      <c r="C995" s="234"/>
      <c r="D995" s="233"/>
      <c r="E995" s="234"/>
    </row>
    <row r="996" spans="1:5">
      <c r="A996" s="850" t="s">
        <v>410</v>
      </c>
      <c r="B996" s="234"/>
      <c r="C996" s="234"/>
      <c r="D996" s="233"/>
      <c r="E996" s="234"/>
    </row>
    <row r="997" spans="1:5">
      <c r="A997" s="850" t="s">
        <v>411</v>
      </c>
      <c r="B997" s="234"/>
      <c r="C997" s="234"/>
      <c r="D997" s="233"/>
      <c r="E997" s="234"/>
    </row>
    <row r="998" spans="1:5">
      <c r="A998" s="850" t="s">
        <v>412</v>
      </c>
      <c r="B998" s="234"/>
      <c r="C998" s="234"/>
      <c r="D998" s="233"/>
      <c r="E998" s="234"/>
    </row>
    <row r="999" spans="1:5" ht="14.25" thickBot="1">
      <c r="A999" s="851" t="s">
        <v>413</v>
      </c>
      <c r="B999" s="621"/>
      <c r="C999" s="621"/>
      <c r="D999" s="852"/>
      <c r="E999" s="621"/>
    </row>
    <row r="1010" spans="1:5" ht="14.25">
      <c r="A1010" s="583" t="s">
        <v>414</v>
      </c>
      <c r="B1010" s="853"/>
      <c r="C1010" s="853"/>
      <c r="D1010" s="853"/>
      <c r="E1010" s="853"/>
    </row>
    <row r="1011" spans="1:5" ht="16.5" thickBot="1">
      <c r="A1011" s="257"/>
      <c r="B1011" s="433"/>
      <c r="C1011" s="433"/>
      <c r="D1011" s="257"/>
      <c r="E1011" s="257"/>
    </row>
    <row r="1012" spans="1:5" ht="63.75" thickBot="1">
      <c r="A1012" s="854" t="s">
        <v>403</v>
      </c>
      <c r="B1012" s="855" t="s">
        <v>404</v>
      </c>
      <c r="C1012" s="855" t="s">
        <v>151</v>
      </c>
      <c r="D1012" s="856" t="s">
        <v>415</v>
      </c>
      <c r="E1012" s="857" t="s">
        <v>406</v>
      </c>
    </row>
    <row r="1013" spans="1:5">
      <c r="A1013" s="849" t="s">
        <v>80</v>
      </c>
      <c r="B1013" s="249" t="s">
        <v>407</v>
      </c>
      <c r="C1013" s="249"/>
      <c r="D1013" s="249" t="s">
        <v>407</v>
      </c>
      <c r="E1013" s="249" t="s">
        <v>407</v>
      </c>
    </row>
    <row r="1014" spans="1:5">
      <c r="A1014" s="850" t="s">
        <v>81</v>
      </c>
      <c r="B1014" s="234"/>
      <c r="C1014" s="234"/>
      <c r="D1014" s="233"/>
      <c r="E1014" s="234"/>
    </row>
    <row r="1015" spans="1:5">
      <c r="A1015" s="850" t="s">
        <v>408</v>
      </c>
      <c r="B1015" s="234"/>
      <c r="C1015" s="234"/>
      <c r="D1015" s="233"/>
      <c r="E1015" s="234"/>
    </row>
    <row r="1016" spans="1:5">
      <c r="A1016" s="850" t="s">
        <v>409</v>
      </c>
      <c r="B1016" s="234"/>
      <c r="C1016" s="234"/>
      <c r="D1016" s="233"/>
      <c r="E1016" s="234"/>
    </row>
    <row r="1017" spans="1:5">
      <c r="A1017" s="850" t="s">
        <v>410</v>
      </c>
      <c r="B1017" s="234"/>
      <c r="C1017" s="234"/>
      <c r="D1017" s="233"/>
      <c r="E1017" s="234"/>
    </row>
    <row r="1018" spans="1:5">
      <c r="A1018" s="850" t="s">
        <v>411</v>
      </c>
      <c r="B1018" s="234"/>
      <c r="C1018" s="234"/>
      <c r="D1018" s="233"/>
      <c r="E1018" s="234"/>
    </row>
    <row r="1019" spans="1:5">
      <c r="A1019" s="850" t="s">
        <v>412</v>
      </c>
      <c r="B1019" s="234"/>
      <c r="C1019" s="234"/>
      <c r="D1019" s="233"/>
      <c r="E1019" s="234"/>
    </row>
    <row r="1020" spans="1:5" ht="14.25" thickBot="1">
      <c r="A1020" s="851" t="s">
        <v>413</v>
      </c>
      <c r="B1020" s="621"/>
      <c r="C1020" s="621"/>
      <c r="D1020" s="852"/>
      <c r="E1020" s="621"/>
    </row>
    <row r="1028" spans="1:7" ht="15">
      <c r="A1028" s="858"/>
      <c r="B1028" s="858"/>
      <c r="C1028" s="859"/>
      <c r="D1028" s="860"/>
      <c r="E1028" s="858"/>
      <c r="F1028" s="858"/>
    </row>
    <row r="1029" spans="1:7" ht="15">
      <c r="A1029" s="861" t="s">
        <v>416</v>
      </c>
      <c r="B1029" s="861"/>
      <c r="C1029" s="859">
        <v>45373</v>
      </c>
      <c r="D1029" s="859"/>
      <c r="E1029" s="861"/>
      <c r="F1029" s="860" t="s">
        <v>417</v>
      </c>
      <c r="G1029" s="860"/>
    </row>
    <row r="1030" spans="1:7" ht="15">
      <c r="A1030" s="861" t="s">
        <v>418</v>
      </c>
      <c r="B1030" s="339"/>
      <c r="C1030" s="860" t="s">
        <v>419</v>
      </c>
      <c r="D1030" s="862"/>
      <c r="E1030" s="861"/>
      <c r="F1030" s="860" t="s">
        <v>420</v>
      </c>
      <c r="G1030" s="86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&amp;CXXIV Liceum Ogólnokształcące im. Cypriana Kamila Norwida, ul. Obozowa 60, 01-423 Warszawa
Informacja dodatkowa do sprawozdania finansowego za rok obrotowy zakończony 31 grudnia 2023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2024-04-18T11:17:53Z</dcterms:created>
  <dcterms:modified xsi:type="dcterms:W3CDTF">2024-04-18T11:17:54Z</dcterms:modified>
</cp:coreProperties>
</file>