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3820AF59-635E-41D9-B265-863ABDCCCEF4}" xr6:coauthVersionLast="36" xr6:coauthVersionMax="36" xr10:uidLastSave="{00000000-0000-0000-0000-000000000000}"/>
  <bookViews>
    <workbookView xWindow="0" yWindow="0" windowWidth="28800" windowHeight="10305" xr2:uid="{41B78BDA-A989-47C4-85F7-EA9F0F241D5B}"/>
  </bookViews>
  <sheets>
    <sheet name="ZAŁ. NR 21 2023 – 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E854" i="1"/>
  <c r="F843" i="1"/>
  <c r="F854" i="1" s="1"/>
  <c r="E843" i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D305" i="1" s="1"/>
  <c r="C301" i="1"/>
  <c r="D297" i="1"/>
  <c r="C297" i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E103" i="1"/>
  <c r="E110" i="1" s="1"/>
  <c r="C103" i="1"/>
  <c r="C110" i="1" s="1"/>
  <c r="E102" i="1"/>
  <c r="E101" i="1"/>
  <c r="E100" i="1"/>
  <c r="E99" i="1"/>
  <c r="D99" i="1"/>
  <c r="D103" i="1" s="1"/>
  <c r="D110" i="1" s="1"/>
  <c r="C99" i="1"/>
  <c r="B99" i="1"/>
  <c r="E98" i="1"/>
  <c r="E97" i="1"/>
  <c r="E96" i="1"/>
  <c r="D96" i="1"/>
  <c r="C96" i="1"/>
  <c r="B96" i="1"/>
  <c r="B103" i="1" s="1"/>
  <c r="B110" i="1" s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I28" i="1"/>
  <c r="I27" i="1"/>
  <c r="I26" i="1" s="1"/>
  <c r="H26" i="1"/>
  <c r="G26" i="1"/>
  <c r="F26" i="1"/>
  <c r="E26" i="1"/>
  <c r="E29" i="1" s="1"/>
  <c r="D26" i="1"/>
  <c r="C26" i="1"/>
  <c r="B26" i="1"/>
  <c r="I25" i="1"/>
  <c r="I24" i="1"/>
  <c r="I23" i="1"/>
  <c r="E23" i="1"/>
  <c r="I22" i="1"/>
  <c r="H22" i="1"/>
  <c r="H29" i="1" s="1"/>
  <c r="G22" i="1"/>
  <c r="G29" i="1" s="1"/>
  <c r="F22" i="1"/>
  <c r="F29" i="1" s="1"/>
  <c r="E22" i="1"/>
  <c r="D22" i="1"/>
  <c r="D29" i="1" s="1"/>
  <c r="C22" i="1"/>
  <c r="B22" i="1"/>
  <c r="B29" i="1" s="1"/>
  <c r="I21" i="1"/>
  <c r="I36" i="1" s="1"/>
  <c r="B19" i="1"/>
  <c r="I18" i="1"/>
  <c r="I17" i="1"/>
  <c r="I16" i="1" s="1"/>
  <c r="H16" i="1"/>
  <c r="G16" i="1"/>
  <c r="F16" i="1"/>
  <c r="E16" i="1"/>
  <c r="D16" i="1"/>
  <c r="D19" i="1" s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F37" i="1" s="1"/>
  <c r="E12" i="1"/>
  <c r="E19" i="1" s="1"/>
  <c r="D12" i="1"/>
  <c r="C12" i="1"/>
  <c r="C19" i="1" s="1"/>
  <c r="C37" i="1" s="1"/>
  <c r="B12" i="1"/>
  <c r="I11" i="1"/>
  <c r="G283" i="1" l="1"/>
  <c r="E37" i="1"/>
  <c r="D37" i="1"/>
  <c r="H37" i="1"/>
  <c r="I19" i="1"/>
  <c r="I557" i="1"/>
  <c r="I559" i="1" s="1"/>
  <c r="I29" i="1"/>
  <c r="I37" i="1" l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<sst xmlns="http://schemas.openxmlformats.org/spreadsheetml/2006/main" count="642" uniqueCount="421">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</sst>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E6B29F43-DA6A-4704-92E7-613CF37F4922}"/>
    <cellStyle name="Normalny" xfId="0" builtinId="0"/>
    <cellStyle name="Normalny 2" xfId="4" xr:uid="{AC16486C-083D-450B-BAF5-EA4F6FCD9B46}"/>
    <cellStyle name="Normalny 3" xfId="5" xr:uid="{B3A57196-C1C2-4C62-8697-8CF9274B0406}"/>
    <cellStyle name="Normalny_dzielnice termin spr." xfId="2" xr:uid="{D2E955F3-BE33-4E86-8DE3-1617A6659F9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F4FEA-1817-4736-856E-2A5497F9263F}">
  <sheetPr codeName="Arkusz8">
    <tabColor rgb="FF92D050"/>
  </sheetPr>
  <dimension ref="A2:J1030"/>
  <sheetViews>
    <sheetView tabSelected="1" view="pageLayout" topLeftCell="A336" zoomScaleNormal="85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40"/>
      <c r="D11" s="40">
        <v>271388</v>
      </c>
      <c r="E11" s="40">
        <v>165295.73000000001</v>
      </c>
      <c r="F11" s="40"/>
      <c r="G11" s="40">
        <v>150213.57999999999</v>
      </c>
      <c r="H11" s="40"/>
      <c r="I11" s="41">
        <f>SUM(B11:H11)</f>
        <v>586897.30999999994</v>
      </c>
    </row>
    <row r="12" spans="1:10">
      <c r="A12" s="42" t="s">
        <v>15</v>
      </c>
      <c r="B12" s="43">
        <f t="shared" ref="B12:I12" si="0">SUM(B13:B15)</f>
        <v>0</v>
      </c>
      <c r="C12" s="44">
        <f t="shared" si="0"/>
        <v>0</v>
      </c>
      <c r="D12" s="44">
        <f t="shared" si="0"/>
        <v>0</v>
      </c>
      <c r="E12" s="44">
        <f t="shared" si="0"/>
        <v>0</v>
      </c>
      <c r="F12" s="44">
        <f t="shared" si="0"/>
        <v>0</v>
      </c>
      <c r="G12" s="44">
        <f t="shared" si="0"/>
        <v>14580.45</v>
      </c>
      <c r="H12" s="44">
        <f t="shared" si="0"/>
        <v>0</v>
      </c>
      <c r="I12" s="41">
        <f t="shared" si="0"/>
        <v>14580.45</v>
      </c>
    </row>
    <row r="13" spans="1:10">
      <c r="A13" s="45" t="s">
        <v>16</v>
      </c>
      <c r="B13" s="46"/>
      <c r="C13" s="47"/>
      <c r="D13" s="47"/>
      <c r="E13" s="48"/>
      <c r="F13" s="48"/>
      <c r="G13" s="48">
        <v>14580.45</v>
      </c>
      <c r="H13" s="48"/>
      <c r="I13" s="49">
        <f>SUM(B13:H13)</f>
        <v>14580.45</v>
      </c>
    </row>
    <row r="14" spans="1:10">
      <c r="A14" s="45" t="s">
        <v>17</v>
      </c>
      <c r="B14" s="50"/>
      <c r="C14" s="48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7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4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7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271388</v>
      </c>
      <c r="E19" s="43">
        <f t="shared" si="2"/>
        <v>165295.73000000001</v>
      </c>
      <c r="F19" s="43">
        <f t="shared" si="2"/>
        <v>0</v>
      </c>
      <c r="G19" s="43">
        <f t="shared" si="2"/>
        <v>164794.03</v>
      </c>
      <c r="H19" s="43">
        <f t="shared" si="2"/>
        <v>0</v>
      </c>
      <c r="I19" s="52">
        <f t="shared" si="2"/>
        <v>601477.75999999989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40"/>
      <c r="C21" s="40"/>
      <c r="D21" s="40">
        <v>40708.17</v>
      </c>
      <c r="E21" s="40">
        <v>162395.73000000001</v>
      </c>
      <c r="F21" s="40"/>
      <c r="G21" s="40">
        <v>150213.57999999999</v>
      </c>
      <c r="H21" s="40"/>
      <c r="I21" s="41">
        <f>SUM(B21:H21)</f>
        <v>353317.48</v>
      </c>
    </row>
    <row r="22" spans="1:9">
      <c r="A22" s="42" t="s">
        <v>15</v>
      </c>
      <c r="B22" s="44">
        <f>SUM(B23:B25)</f>
        <v>0</v>
      </c>
      <c r="C22" s="44">
        <f t="shared" ref="C22:I22" si="3">SUM(C23:C25)</f>
        <v>0</v>
      </c>
      <c r="D22" s="44">
        <f t="shared" si="3"/>
        <v>6784.7</v>
      </c>
      <c r="E22" s="44">
        <f t="shared" si="3"/>
        <v>580</v>
      </c>
      <c r="F22" s="44">
        <f t="shared" si="3"/>
        <v>0</v>
      </c>
      <c r="G22" s="44">
        <f t="shared" si="3"/>
        <v>14580.45</v>
      </c>
      <c r="H22" s="44">
        <f t="shared" si="3"/>
        <v>0</v>
      </c>
      <c r="I22" s="41">
        <f t="shared" si="3"/>
        <v>21945.15</v>
      </c>
    </row>
    <row r="23" spans="1:9">
      <c r="A23" s="45" t="s">
        <v>23</v>
      </c>
      <c r="B23" s="48"/>
      <c r="C23" s="48"/>
      <c r="D23" s="48">
        <v>6784.7</v>
      </c>
      <c r="E23" s="48">
        <f>580</f>
        <v>580</v>
      </c>
      <c r="F23" s="48"/>
      <c r="G23" s="48"/>
      <c r="H23" s="47"/>
      <c r="I23" s="49">
        <f t="shared" ref="I23:I28" si="4">SUM(B23:H23)</f>
        <v>7364.7</v>
      </c>
    </row>
    <row r="24" spans="1:9">
      <c r="A24" s="45" t="s">
        <v>17</v>
      </c>
      <c r="B24" s="47"/>
      <c r="C24" s="47"/>
      <c r="D24" s="48"/>
      <c r="E24" s="48"/>
      <c r="F24" s="48"/>
      <c r="G24" s="48">
        <v>14580.45</v>
      </c>
      <c r="H24" s="47"/>
      <c r="I24" s="49">
        <f t="shared" si="4"/>
        <v>14580.45</v>
      </c>
    </row>
    <row r="25" spans="1:9">
      <c r="A25" s="45" t="s">
        <v>18</v>
      </c>
      <c r="B25" s="47"/>
      <c r="C25" s="47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4">
        <f>SUM(B27:B28)</f>
        <v>0</v>
      </c>
      <c r="C26" s="44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7"/>
      <c r="C27" s="47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7"/>
      <c r="C28" s="47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4">
        <f>B21+B22-B26</f>
        <v>0</v>
      </c>
      <c r="C29" s="44">
        <f t="shared" ref="C29:I29" si="6">C21+C22-C26</f>
        <v>0</v>
      </c>
      <c r="D29" s="44">
        <f t="shared" si="6"/>
        <v>47492.869999999995</v>
      </c>
      <c r="E29" s="44">
        <f t="shared" si="6"/>
        <v>162975.73000000001</v>
      </c>
      <c r="F29" s="44">
        <f t="shared" si="6"/>
        <v>0</v>
      </c>
      <c r="G29" s="44">
        <f t="shared" si="6"/>
        <v>164794.03</v>
      </c>
      <c r="H29" s="44">
        <f t="shared" si="6"/>
        <v>0</v>
      </c>
      <c r="I29" s="41">
        <f t="shared" si="6"/>
        <v>375262.63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230679.83000000002</v>
      </c>
      <c r="E36" s="58">
        <f>E11-E21-E31</f>
        <v>2900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233579.82999999996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223895.13</v>
      </c>
      <c r="E37" s="62">
        <f t="shared" si="9"/>
        <v>2320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226215.12999999989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/>
      <c r="B51" s="78"/>
      <c r="C51" s="79"/>
    </row>
    <row r="52" spans="1:3" ht="15">
      <c r="A52" s="80" t="s">
        <v>14</v>
      </c>
      <c r="B52" s="81"/>
      <c r="C52" s="82">
        <v>4580.4399999999996</v>
      </c>
    </row>
    <row r="53" spans="1:3" ht="15">
      <c r="A53" s="83" t="s">
        <v>15</v>
      </c>
      <c r="B53" s="84"/>
      <c r="C53" s="85">
        <f>SUM(C54:C55)</f>
        <v>1940</v>
      </c>
    </row>
    <row r="54" spans="1:3" ht="15">
      <c r="A54" s="86" t="s">
        <v>16</v>
      </c>
      <c r="B54" s="87"/>
      <c r="C54" s="88">
        <v>1940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6520.44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4580.4399999999996</v>
      </c>
    </row>
    <row r="62" spans="1:3" ht="15">
      <c r="A62" s="83" t="s">
        <v>15</v>
      </c>
      <c r="B62" s="84"/>
      <c r="C62" s="85">
        <f>SUM(C63:C64)</f>
        <v>1940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1940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6520.44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/>
      <c r="D468" s="456"/>
    </row>
    <row r="469" spans="1:4" ht="14.25" thickBot="1">
      <c r="A469" s="439" t="s">
        <v>197</v>
      </c>
      <c r="B469" s="440"/>
      <c r="C469" s="418">
        <f>SUM(C470:C479)</f>
        <v>214.12</v>
      </c>
      <c r="D469" s="419">
        <f>SUM(D470:D479)</f>
        <v>286.83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>
        <v>38.130000000000003</v>
      </c>
    </row>
    <row r="474" spans="1:4" ht="24.75" customHeight="1">
      <c r="A474" s="451" t="s">
        <v>192</v>
      </c>
      <c r="B474" s="452"/>
      <c r="C474" s="450">
        <v>214.12</v>
      </c>
      <c r="D474" s="450">
        <v>248.7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214.12</v>
      </c>
      <c r="D480" s="303">
        <f>D458+D469</f>
        <v>286.83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51091.360000000001</v>
      </c>
      <c r="D523" s="488">
        <v>42982.92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3">SUM(B545:B547)</f>
        <v>0</v>
      </c>
      <c r="C544" s="511">
        <f t="shared" si="13"/>
        <v>0</v>
      </c>
      <c r="D544" s="511">
        <f t="shared" si="13"/>
        <v>0</v>
      </c>
      <c r="E544" s="511">
        <f>SUM(E545:E547)</f>
        <v>0</v>
      </c>
      <c r="F544" s="511">
        <f>SUM(F545:F547)</f>
        <v>0</v>
      </c>
      <c r="G544" s="511">
        <f>SUM(G545:G547)</f>
        <v>0</v>
      </c>
      <c r="H544" s="511">
        <f>SUM(H545:H547)</f>
        <v>0</v>
      </c>
      <c r="I544" s="512">
        <f t="shared" si="13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4">SUM(B549:B552)</f>
        <v>0</v>
      </c>
      <c r="C548" s="519">
        <f t="shared" si="14"/>
        <v>0</v>
      </c>
      <c r="D548" s="519">
        <f t="shared" si="14"/>
        <v>0</v>
      </c>
      <c r="E548" s="519">
        <f t="shared" si="14"/>
        <v>0</v>
      </c>
      <c r="F548" s="519">
        <f t="shared" si="14"/>
        <v>0</v>
      </c>
      <c r="G548" s="519">
        <f t="shared" si="14"/>
        <v>0</v>
      </c>
      <c r="H548" s="519">
        <f t="shared" si="14"/>
        <v>0</v>
      </c>
      <c r="I548" s="319">
        <f t="shared" si="14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 t="shared" ref="B553:I553" si="15">B543+B544-B548</f>
        <v>0</v>
      </c>
      <c r="C553" s="523">
        <f t="shared" si="15"/>
        <v>0</v>
      </c>
      <c r="D553" s="523">
        <f t="shared" si="15"/>
        <v>0</v>
      </c>
      <c r="E553" s="523">
        <f t="shared" si="15"/>
        <v>0</v>
      </c>
      <c r="F553" s="523">
        <f t="shared" si="15"/>
        <v>0</v>
      </c>
      <c r="G553" s="523">
        <f t="shared" si="15"/>
        <v>0</v>
      </c>
      <c r="H553" s="523">
        <f t="shared" si="15"/>
        <v>0</v>
      </c>
      <c r="I553" s="524">
        <f t="shared" si="15"/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/>
      <c r="D578" s="566"/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C582+C585+C586+C587+C588</f>
        <v>0</v>
      </c>
      <c r="D581" s="572">
        <f>D582+D585+D586+D587+D588</f>
        <v>0</v>
      </c>
    </row>
    <row r="582" spans="1:9">
      <c r="A582" s="573" t="s">
        <v>245</v>
      </c>
      <c r="B582" s="574"/>
      <c r="C582" s="575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3" t="s">
        <v>248</v>
      </c>
      <c r="B585" s="574"/>
      <c r="C585" s="352"/>
      <c r="D585" s="352"/>
    </row>
    <row r="586" spans="1:9">
      <c r="A586" s="573" t="s">
        <v>249</v>
      </c>
      <c r="B586" s="574"/>
      <c r="C586" s="352"/>
      <c r="D586" s="352"/>
    </row>
    <row r="587" spans="1:9">
      <c r="A587" s="573" t="s">
        <v>250</v>
      </c>
      <c r="B587" s="574"/>
      <c r="C587" s="352"/>
      <c r="D587" s="352"/>
    </row>
    <row r="588" spans="1:9">
      <c r="A588" s="573" t="s">
        <v>17</v>
      </c>
      <c r="B588" s="574"/>
      <c r="C588" s="352"/>
      <c r="D588" s="352"/>
    </row>
    <row r="589" spans="1:9" ht="24.75" customHeight="1" thickBot="1">
      <c r="A589" s="578" t="s">
        <v>251</v>
      </c>
      <c r="B589" s="579"/>
      <c r="C589" s="570"/>
      <c r="D589" s="570"/>
    </row>
    <row r="590" spans="1:9" ht="16.5" thickBot="1">
      <c r="A590" s="580" t="s">
        <v>96</v>
      </c>
      <c r="B590" s="581"/>
      <c r="C590" s="358">
        <f>SUM(C578+C579+C580+C581+C589)</f>
        <v>0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>
      <c r="A680" s="618"/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267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268</v>
      </c>
      <c r="B685" s="615">
        <f>B686+B692</f>
        <v>184945</v>
      </c>
      <c r="C685" s="615">
        <f>C686+C692</f>
        <v>243829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idden="1">
      <c r="A688" s="627"/>
      <c r="B688" s="628"/>
      <c r="C688" s="629"/>
    </row>
    <row r="689" spans="1:9" hidden="1">
      <c r="A689" s="627"/>
      <c r="B689" s="237"/>
      <c r="C689" s="238"/>
    </row>
    <row r="690" spans="1:9" hidden="1">
      <c r="A690" s="630"/>
      <c r="B690" s="237"/>
      <c r="C690" s="238"/>
    </row>
    <row r="691" spans="1:9" ht="76.5">
      <c r="A691" s="627" t="s">
        <v>269</v>
      </c>
      <c r="B691" s="237"/>
      <c r="C691" s="238"/>
    </row>
    <row r="692" spans="1:9">
      <c r="A692" s="631" t="s">
        <v>267</v>
      </c>
      <c r="B692" s="632">
        <f>SUM(B694:B695)</f>
        <v>184945</v>
      </c>
      <c r="C692" s="632">
        <f>SUM(C694:C695)</f>
        <v>243829</v>
      </c>
    </row>
    <row r="693" spans="1:9">
      <c r="A693" s="626" t="s">
        <v>50</v>
      </c>
      <c r="B693" s="633"/>
      <c r="C693" s="633"/>
    </row>
    <row r="694" spans="1:9" ht="25.5">
      <c r="A694" s="634" t="s">
        <v>270</v>
      </c>
      <c r="B694" s="635"/>
      <c r="C694" s="636"/>
    </row>
    <row r="695" spans="1:9" ht="39" thickBot="1">
      <c r="A695" s="637" t="s">
        <v>271</v>
      </c>
      <c r="B695" s="638">
        <v>184945</v>
      </c>
      <c r="C695" s="638">
        <v>243829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0"/>
      <c r="C700" s="640"/>
      <c r="D700" s="640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275</v>
      </c>
      <c r="B742" s="582"/>
      <c r="C742" s="582"/>
    </row>
    <row r="743" spans="1:7" ht="14.25">
      <c r="A743" s="305" t="s">
        <v>276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171754.4</v>
      </c>
      <c r="F746" s="655">
        <f>SUM(F747:F754)</f>
        <v>169811.6</v>
      </c>
      <c r="G746" s="656"/>
    </row>
    <row r="747" spans="1:7">
      <c r="A747" s="657" t="s">
        <v>279</v>
      </c>
      <c r="B747" s="658"/>
      <c r="C747" s="658"/>
      <c r="D747" s="659"/>
      <c r="E747" s="660"/>
      <c r="F747" s="661"/>
      <c r="G747" s="260"/>
    </row>
    <row r="748" spans="1:7">
      <c r="A748" s="662" t="s">
        <v>280</v>
      </c>
      <c r="B748" s="663"/>
      <c r="C748" s="663"/>
      <c r="D748" s="664"/>
      <c r="E748" s="665"/>
      <c r="F748" s="666"/>
      <c r="G748" s="260"/>
    </row>
    <row r="749" spans="1:7">
      <c r="A749" s="662" t="s">
        <v>281</v>
      </c>
      <c r="B749" s="663"/>
      <c r="C749" s="663"/>
      <c r="D749" s="664"/>
      <c r="E749" s="665"/>
      <c r="F749" s="666"/>
      <c r="G749" s="260"/>
    </row>
    <row r="750" spans="1:7">
      <c r="A750" s="667" t="s">
        <v>282</v>
      </c>
      <c r="B750" s="668"/>
      <c r="C750" s="668"/>
      <c r="D750" s="669"/>
      <c r="E750" s="666">
        <v>171754.4</v>
      </c>
      <c r="F750" s="666">
        <v>169811.6</v>
      </c>
      <c r="G750" s="260"/>
    </row>
    <row r="751" spans="1:7">
      <c r="A751" s="662" t="s">
        <v>283</v>
      </c>
      <c r="B751" s="663"/>
      <c r="C751" s="663"/>
      <c r="D751" s="664"/>
      <c r="E751" s="665"/>
      <c r="F751" s="666"/>
      <c r="G751" s="260"/>
    </row>
    <row r="752" spans="1:7">
      <c r="A752" s="670" t="s">
        <v>284</v>
      </c>
      <c r="B752" s="671"/>
      <c r="C752" s="671"/>
      <c r="D752" s="672"/>
      <c r="E752" s="665"/>
      <c r="F752" s="666"/>
      <c r="G752" s="260"/>
    </row>
    <row r="753" spans="1:7">
      <c r="A753" s="670" t="s">
        <v>285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286</v>
      </c>
      <c r="B754" s="674"/>
      <c r="C754" s="674"/>
      <c r="D754" s="675"/>
      <c r="E754" s="676"/>
      <c r="F754" s="677"/>
      <c r="G754" s="260"/>
    </row>
    <row r="755" spans="1:7" ht="14.25" thickBot="1">
      <c r="A755" s="652" t="s">
        <v>287</v>
      </c>
      <c r="B755" s="653"/>
      <c r="C755" s="653"/>
      <c r="D755" s="654"/>
      <c r="E755" s="678">
        <v>-334.54</v>
      </c>
      <c r="F755" s="678">
        <v>72.709999999999994</v>
      </c>
      <c r="G755" s="656"/>
    </row>
    <row r="756" spans="1:7" ht="14.25" thickBot="1">
      <c r="A756" s="679" t="s">
        <v>288</v>
      </c>
      <c r="B756" s="680"/>
      <c r="C756" s="680"/>
      <c r="D756" s="681"/>
      <c r="E756" s="682"/>
      <c r="F756" s="683"/>
      <c r="G756" s="656"/>
    </row>
    <row r="757" spans="1:7" ht="14.25" thickBot="1">
      <c r="A757" s="679" t="s">
        <v>289</v>
      </c>
      <c r="B757" s="680"/>
      <c r="C757" s="680"/>
      <c r="D757" s="681"/>
      <c r="E757" s="684"/>
      <c r="F757" s="678"/>
      <c r="G757" s="656"/>
    </row>
    <row r="758" spans="1:7" ht="14.25" thickBot="1">
      <c r="A758" s="679" t="s">
        <v>290</v>
      </c>
      <c r="B758" s="680"/>
      <c r="C758" s="680"/>
      <c r="D758" s="681"/>
      <c r="E758" s="684"/>
      <c r="F758" s="678"/>
      <c r="G758" s="656"/>
    </row>
    <row r="759" spans="1:7" ht="14.25" thickBot="1">
      <c r="A759" s="679" t="s">
        <v>291</v>
      </c>
      <c r="B759" s="680"/>
      <c r="C759" s="680"/>
      <c r="D759" s="681"/>
      <c r="E759" s="655">
        <f>E760+E768+E771+E774</f>
        <v>0</v>
      </c>
      <c r="F759" s="655">
        <f>F760+F768+F771+F774</f>
        <v>0</v>
      </c>
      <c r="G759" s="656"/>
    </row>
    <row r="760" spans="1:7">
      <c r="A760" s="657" t="s">
        <v>292</v>
      </c>
      <c r="B760" s="658"/>
      <c r="C760" s="658"/>
      <c r="D760" s="659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293</v>
      </c>
      <c r="B761" s="687"/>
      <c r="C761" s="687"/>
      <c r="D761" s="688"/>
      <c r="E761" s="689"/>
      <c r="F761" s="690"/>
      <c r="G761" s="691"/>
    </row>
    <row r="762" spans="1:7">
      <c r="A762" s="686" t="s">
        <v>294</v>
      </c>
      <c r="B762" s="687"/>
      <c r="C762" s="687"/>
      <c r="D762" s="688"/>
      <c r="E762" s="689"/>
      <c r="F762" s="690"/>
      <c r="G762" s="691"/>
    </row>
    <row r="763" spans="1:7">
      <c r="A763" s="686" t="s">
        <v>295</v>
      </c>
      <c r="B763" s="687"/>
      <c r="C763" s="687"/>
      <c r="D763" s="688"/>
      <c r="E763" s="689"/>
      <c r="F763" s="690"/>
      <c r="G763" s="691"/>
    </row>
    <row r="764" spans="1:7">
      <c r="A764" s="686" t="s">
        <v>296</v>
      </c>
      <c r="B764" s="687"/>
      <c r="C764" s="687"/>
      <c r="D764" s="688"/>
      <c r="E764" s="689"/>
      <c r="F764" s="690"/>
      <c r="G764" s="691"/>
    </row>
    <row r="765" spans="1:7">
      <c r="A765" s="686" t="s">
        <v>297</v>
      </c>
      <c r="B765" s="687"/>
      <c r="C765" s="687"/>
      <c r="D765" s="688"/>
      <c r="E765" s="689"/>
      <c r="F765" s="690"/>
      <c r="G765" s="691"/>
    </row>
    <row r="766" spans="1:7">
      <c r="A766" s="686" t="s">
        <v>298</v>
      </c>
      <c r="B766" s="687"/>
      <c r="C766" s="687"/>
      <c r="D766" s="688"/>
      <c r="E766" s="689"/>
      <c r="F766" s="690"/>
      <c r="G766" s="691"/>
    </row>
    <row r="767" spans="1:7">
      <c r="A767" s="686" t="s">
        <v>299</v>
      </c>
      <c r="B767" s="687"/>
      <c r="C767" s="687"/>
      <c r="D767" s="688"/>
      <c r="E767" s="689"/>
      <c r="F767" s="690"/>
      <c r="G767" s="691"/>
    </row>
    <row r="768" spans="1:7">
      <c r="A768" s="670" t="s">
        <v>300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301</v>
      </c>
      <c r="B769" s="687"/>
      <c r="C769" s="687"/>
      <c r="D769" s="688"/>
      <c r="E769" s="689"/>
      <c r="F769" s="690"/>
      <c r="G769" s="691"/>
    </row>
    <row r="770" spans="1:7">
      <c r="A770" s="686" t="s">
        <v>302</v>
      </c>
      <c r="B770" s="687"/>
      <c r="C770" s="687"/>
      <c r="D770" s="688"/>
      <c r="E770" s="689"/>
      <c r="F770" s="690"/>
      <c r="G770" s="691"/>
    </row>
    <row r="771" spans="1:7">
      <c r="A771" s="662" t="s">
        <v>303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304</v>
      </c>
      <c r="B772" s="687"/>
      <c r="C772" s="687"/>
      <c r="D772" s="688"/>
      <c r="E772" s="689"/>
      <c r="F772" s="690"/>
      <c r="G772" s="691"/>
    </row>
    <row r="773" spans="1:7">
      <c r="A773" s="686" t="s">
        <v>305</v>
      </c>
      <c r="B773" s="687"/>
      <c r="C773" s="687"/>
      <c r="D773" s="688"/>
      <c r="E773" s="689"/>
      <c r="F773" s="690"/>
      <c r="G773" s="691"/>
    </row>
    <row r="774" spans="1:7">
      <c r="A774" s="662" t="s">
        <v>306</v>
      </c>
      <c r="B774" s="663"/>
      <c r="C774" s="663"/>
      <c r="D774" s="664"/>
      <c r="E774" s="692">
        <f>SUM(E775:E788)</f>
        <v>0</v>
      </c>
      <c r="F774" s="692">
        <f>SUM(F775:F788)</f>
        <v>0</v>
      </c>
      <c r="G774" s="260"/>
    </row>
    <row r="775" spans="1:7">
      <c r="A775" s="686" t="s">
        <v>307</v>
      </c>
      <c r="B775" s="687"/>
      <c r="C775" s="687"/>
      <c r="D775" s="688"/>
      <c r="E775" s="665"/>
      <c r="F775" s="666"/>
      <c r="G775" s="260"/>
    </row>
    <row r="776" spans="1:7">
      <c r="A776" s="686" t="s">
        <v>308</v>
      </c>
      <c r="B776" s="687"/>
      <c r="C776" s="687"/>
      <c r="D776" s="688"/>
      <c r="E776" s="665"/>
      <c r="F776" s="666"/>
      <c r="G776" s="260"/>
    </row>
    <row r="777" spans="1:7">
      <c r="A777" s="686" t="s">
        <v>309</v>
      </c>
      <c r="B777" s="687"/>
      <c r="C777" s="687"/>
      <c r="D777" s="688"/>
      <c r="E777" s="665"/>
      <c r="F777" s="666"/>
      <c r="G777" s="260"/>
    </row>
    <row r="778" spans="1:7">
      <c r="A778" s="686" t="s">
        <v>310</v>
      </c>
      <c r="B778" s="687"/>
      <c r="C778" s="687"/>
      <c r="D778" s="688"/>
      <c r="E778" s="665"/>
      <c r="F778" s="666"/>
      <c r="G778" s="260"/>
    </row>
    <row r="779" spans="1:7">
      <c r="A779" s="686" t="s">
        <v>311</v>
      </c>
      <c r="B779" s="687"/>
      <c r="C779" s="687"/>
      <c r="D779" s="688"/>
      <c r="E779" s="665"/>
      <c r="F779" s="666"/>
      <c r="G779" s="260"/>
    </row>
    <row r="780" spans="1:7">
      <c r="A780" s="686" t="s">
        <v>312</v>
      </c>
      <c r="B780" s="687"/>
      <c r="C780" s="687"/>
      <c r="D780" s="688"/>
      <c r="E780" s="665"/>
      <c r="F780" s="666"/>
      <c r="G780" s="260"/>
    </row>
    <row r="781" spans="1:7">
      <c r="A781" s="686" t="s">
        <v>313</v>
      </c>
      <c r="B781" s="687"/>
      <c r="C781" s="687"/>
      <c r="D781" s="688"/>
      <c r="E781" s="665"/>
      <c r="F781" s="666"/>
      <c r="G781" s="260"/>
    </row>
    <row r="782" spans="1:7">
      <c r="A782" s="686" t="s">
        <v>314</v>
      </c>
      <c r="B782" s="687"/>
      <c r="C782" s="687"/>
      <c r="D782" s="688"/>
      <c r="E782" s="665"/>
      <c r="F782" s="666"/>
      <c r="G782" s="260"/>
    </row>
    <row r="783" spans="1:7">
      <c r="A783" s="686" t="s">
        <v>315</v>
      </c>
      <c r="B783" s="687"/>
      <c r="C783" s="687"/>
      <c r="D783" s="688"/>
      <c r="E783" s="665"/>
      <c r="F783" s="666"/>
      <c r="G783" s="260"/>
    </row>
    <row r="784" spans="1:7">
      <c r="A784" s="693" t="s">
        <v>316</v>
      </c>
      <c r="B784" s="694"/>
      <c r="C784" s="694"/>
      <c r="D784" s="695"/>
      <c r="E784" s="665"/>
      <c r="F784" s="666"/>
      <c r="G784" s="260"/>
    </row>
    <row r="785" spans="1:7">
      <c r="A785" s="693" t="s">
        <v>317</v>
      </c>
      <c r="B785" s="694"/>
      <c r="C785" s="694"/>
      <c r="D785" s="695"/>
      <c r="E785" s="665"/>
      <c r="F785" s="666"/>
      <c r="G785" s="260"/>
    </row>
    <row r="786" spans="1:7">
      <c r="A786" s="693" t="s">
        <v>318</v>
      </c>
      <c r="B786" s="694"/>
      <c r="C786" s="694"/>
      <c r="D786" s="695"/>
      <c r="E786" s="665"/>
      <c r="F786" s="666"/>
      <c r="G786" s="260"/>
    </row>
    <row r="787" spans="1:7">
      <c r="A787" s="696" t="s">
        <v>319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299</v>
      </c>
      <c r="B788" s="700"/>
      <c r="C788" s="700"/>
      <c r="D788" s="701"/>
      <c r="E788" s="665"/>
      <c r="F788" s="666"/>
      <c r="G788" s="260"/>
    </row>
    <row r="789" spans="1:7" ht="14.25" thickBot="1">
      <c r="A789" s="702" t="s">
        <v>320</v>
      </c>
      <c r="B789" s="703"/>
      <c r="C789" s="703"/>
      <c r="D789" s="704"/>
      <c r="E789" s="705">
        <f>SUM(E746+E755+E756+E757+E758+E759)</f>
        <v>171419.86</v>
      </c>
      <c r="F789" s="705">
        <f>SUM(F746+F755+F756+F757+F758+F759)</f>
        <v>169884.31</v>
      </c>
      <c r="G789" s="656"/>
    </row>
    <row r="790" spans="1:7">
      <c r="A790" s="706"/>
      <c r="B790" s="706"/>
      <c r="C790" s="706"/>
      <c r="D790" s="706"/>
      <c r="E790" s="706"/>
      <c r="F790" s="706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5" customHeight="1">
      <c r="A793" s="707" t="s">
        <v>322</v>
      </c>
      <c r="B793" s="708"/>
      <c r="C793" s="709" t="s">
        <v>263</v>
      </c>
      <c r="D793" s="709" t="s">
        <v>264</v>
      </c>
    </row>
    <row r="794" spans="1:7" ht="15.75" customHeight="1" thickBot="1">
      <c r="A794" s="710"/>
      <c r="B794" s="711"/>
      <c r="C794" s="712"/>
      <c r="D794" s="712"/>
    </row>
    <row r="795" spans="1:7">
      <c r="A795" s="713" t="s">
        <v>323</v>
      </c>
      <c r="B795" s="714"/>
      <c r="C795" s="715">
        <v>28999.21</v>
      </c>
      <c r="D795" s="715">
        <v>34124.07</v>
      </c>
    </row>
    <row r="796" spans="1:7">
      <c r="A796" s="448" t="s">
        <v>324</v>
      </c>
      <c r="B796" s="449"/>
      <c r="C796" s="628"/>
      <c r="D796" s="629"/>
    </row>
    <row r="797" spans="1:7">
      <c r="A797" s="448" t="s">
        <v>325</v>
      </c>
      <c r="B797" s="449"/>
      <c r="C797" s="629">
        <v>12526.54</v>
      </c>
      <c r="D797" s="629">
        <f>20493.37+10809</f>
        <v>31302.37</v>
      </c>
    </row>
    <row r="798" spans="1:7" ht="29.45" customHeight="1">
      <c r="A798" s="451" t="s">
        <v>326</v>
      </c>
      <c r="B798" s="452"/>
      <c r="C798" s="628"/>
      <c r="D798" s="629"/>
    </row>
    <row r="799" spans="1:7" ht="42" customHeight="1">
      <c r="A799" s="451" t="s">
        <v>327</v>
      </c>
      <c r="B799" s="452"/>
      <c r="C799" s="628"/>
      <c r="D799" s="629"/>
    </row>
    <row r="800" spans="1:7" ht="29.45" customHeight="1">
      <c r="A800" s="451" t="s">
        <v>328</v>
      </c>
      <c r="B800" s="452"/>
      <c r="C800" s="629">
        <v>1717.14</v>
      </c>
      <c r="D800" s="629">
        <v>1705.68</v>
      </c>
    </row>
    <row r="801" spans="1:4">
      <c r="A801" s="451" t="s">
        <v>329</v>
      </c>
      <c r="B801" s="452"/>
      <c r="C801" s="628"/>
      <c r="D801" s="629"/>
    </row>
    <row r="802" spans="1:4" ht="21.75" customHeight="1">
      <c r="A802" s="573" t="s">
        <v>330</v>
      </c>
      <c r="B802" s="574"/>
      <c r="C802" s="628"/>
      <c r="D802" s="629"/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43242.89</v>
      </c>
      <c r="D805" s="719">
        <f>SUM(D795:D804)</f>
        <v>67132.12</v>
      </c>
    </row>
    <row r="835" spans="1:6" ht="14.25">
      <c r="A835" s="305" t="s">
        <v>332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20" t="s">
        <v>333</v>
      </c>
      <c r="B837" s="721"/>
      <c r="C837" s="721"/>
      <c r="D837" s="722"/>
      <c r="E837" s="613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275.68</v>
      </c>
      <c r="F843" s="744">
        <f>F844+F845+F846+F847+F848+F849+F850+F851+F852+F853</f>
        <v>478.61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/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/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6">
        <v>275.68</v>
      </c>
      <c r="F853" s="756">
        <v>478.61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275.68</v>
      </c>
      <c r="F854" s="419">
        <f>SUM(F838+F842+F843)</f>
        <v>478.61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0</v>
      </c>
      <c r="F882" s="764">
        <f>SUM(F883+F884+F888)</f>
        <v>0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2"/>
      <c r="E885" s="628"/>
      <c r="F885" s="628"/>
    </row>
    <row r="886" spans="1:6">
      <c r="A886" s="331" t="s">
        <v>357</v>
      </c>
      <c r="B886" s="772"/>
      <c r="C886" s="772"/>
      <c r="D886" s="472"/>
      <c r="E886" s="628"/>
      <c r="F886" s="628"/>
    </row>
    <row r="887" spans="1:6">
      <c r="A887" s="331" t="s">
        <v>358</v>
      </c>
      <c r="B887" s="772"/>
      <c r="C887" s="772"/>
      <c r="D887" s="472"/>
      <c r="E887" s="628"/>
      <c r="F887" s="628"/>
    </row>
    <row r="888" spans="1:6">
      <c r="A888" s="473" t="s">
        <v>359</v>
      </c>
      <c r="B888" s="773"/>
      <c r="C888" s="773"/>
      <c r="D888" s="474"/>
      <c r="E888" s="774">
        <f>E889+E890+E891+E892+E893</f>
        <v>0</v>
      </c>
      <c r="F888" s="774">
        <f>F889+F890+F891+F892+F893</f>
        <v>0</v>
      </c>
    </row>
    <row r="889" spans="1:6">
      <c r="A889" s="331" t="s">
        <v>360</v>
      </c>
      <c r="B889" s="772"/>
      <c r="C889" s="772"/>
      <c r="D889" s="472"/>
      <c r="E889" s="628"/>
      <c r="F889" s="628"/>
    </row>
    <row r="890" spans="1:6">
      <c r="A890" s="331" t="s">
        <v>361</v>
      </c>
      <c r="B890" s="772"/>
      <c r="C890" s="772"/>
      <c r="D890" s="472"/>
      <c r="E890" s="628"/>
      <c r="F890" s="628"/>
    </row>
    <row r="891" spans="1:6">
      <c r="A891" s="331" t="s">
        <v>362</v>
      </c>
      <c r="B891" s="772"/>
      <c r="C891" s="772"/>
      <c r="D891" s="472"/>
      <c r="E891" s="628"/>
      <c r="F891" s="628"/>
    </row>
    <row r="892" spans="1:6">
      <c r="A892" s="331" t="s">
        <v>363</v>
      </c>
      <c r="B892" s="772"/>
      <c r="C892" s="772"/>
      <c r="D892" s="472"/>
      <c r="E892" s="628"/>
      <c r="F892" s="628"/>
    </row>
    <row r="893" spans="1:6" ht="65.45" customHeight="1" thickBot="1">
      <c r="A893" s="775" t="s">
        <v>364</v>
      </c>
      <c r="B893" s="776"/>
      <c r="C893" s="776"/>
      <c r="D893" s="777"/>
      <c r="E893" s="778"/>
      <c r="F893" s="778">
        <v>0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0</v>
      </c>
      <c r="F894" s="782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3"/>
      <c r="F924" s="763"/>
    </row>
    <row r="925" spans="1:6" ht="14.25" thickBot="1">
      <c r="A925" s="791" t="s">
        <v>368</v>
      </c>
      <c r="B925" s="792"/>
      <c r="C925" s="792"/>
      <c r="D925" s="793"/>
      <c r="E925" s="764">
        <f>SUM(E926:E927)</f>
        <v>0</v>
      </c>
      <c r="F925" s="764">
        <f>SUM(F926:F927)</f>
        <v>0</v>
      </c>
    </row>
    <row r="926" spans="1:6" ht="22.5" customHeight="1">
      <c r="A926" s="794" t="s">
        <v>369</v>
      </c>
      <c r="B926" s="795"/>
      <c r="C926" s="795"/>
      <c r="D926" s="796"/>
      <c r="E926" s="797"/>
      <c r="F926" s="797"/>
    </row>
    <row r="927" spans="1:6" ht="15.75" customHeight="1" thickBot="1">
      <c r="A927" s="798" t="s">
        <v>370</v>
      </c>
      <c r="B927" s="799"/>
      <c r="C927" s="799"/>
      <c r="D927" s="800"/>
      <c r="E927" s="801"/>
      <c r="F927" s="801"/>
    </row>
    <row r="928" spans="1:6">
      <c r="A928" s="802" t="s">
        <v>371</v>
      </c>
      <c r="B928" s="803"/>
      <c r="C928" s="803"/>
      <c r="D928" s="804"/>
      <c r="E928" s="805">
        <f>SUM(E929:E935)</f>
        <v>0</v>
      </c>
      <c r="F928" s="805">
        <f>SUM(F929:F935)</f>
        <v>0</v>
      </c>
    </row>
    <row r="929" spans="1:6">
      <c r="A929" s="806" t="s">
        <v>372</v>
      </c>
      <c r="B929" s="807"/>
      <c r="C929" s="807"/>
      <c r="D929" s="808"/>
      <c r="E929" s="774"/>
      <c r="F929" s="774"/>
    </row>
    <row r="930" spans="1:6">
      <c r="A930" s="806" t="s">
        <v>373</v>
      </c>
      <c r="B930" s="807"/>
      <c r="C930" s="807"/>
      <c r="D930" s="808"/>
      <c r="E930" s="628"/>
      <c r="F930" s="628"/>
    </row>
    <row r="931" spans="1:6">
      <c r="A931" s="809" t="s">
        <v>374</v>
      </c>
      <c r="B931" s="810"/>
      <c r="C931" s="810"/>
      <c r="D931" s="811"/>
      <c r="E931" s="797"/>
      <c r="F931" s="797"/>
    </row>
    <row r="932" spans="1:6">
      <c r="A932" s="812" t="s">
        <v>375</v>
      </c>
      <c r="B932" s="813"/>
      <c r="C932" s="813"/>
      <c r="D932" s="814"/>
      <c r="E932" s="628"/>
      <c r="F932" s="628"/>
    </row>
    <row r="933" spans="1:6">
      <c r="A933" s="812" t="s">
        <v>376</v>
      </c>
      <c r="B933" s="813"/>
      <c r="C933" s="813"/>
      <c r="D933" s="814"/>
      <c r="E933" s="801"/>
      <c r="F933" s="801"/>
    </row>
    <row r="934" spans="1:6">
      <c r="A934" s="812" t="s">
        <v>377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17" t="s">
        <v>83</v>
      </c>
      <c r="B936" s="818"/>
      <c r="C936" s="818"/>
      <c r="D936" s="718"/>
      <c r="E936" s="819">
        <f>SUM(E924+E925+E928)</f>
        <v>0</v>
      </c>
      <c r="F936" s="819">
        <f>SUM(F924+F925+F928)</f>
        <v>0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8"/>
      <c r="F944" s="827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0</v>
      </c>
      <c r="F945" s="764">
        <f>SUM(F946:F951)</f>
        <v>0</v>
      </c>
    </row>
    <row r="946" spans="1:6">
      <c r="A946" s="752" t="s">
        <v>382</v>
      </c>
      <c r="B946" s="753"/>
      <c r="C946" s="753"/>
      <c r="D946" s="754"/>
      <c r="E946" s="628"/>
      <c r="F946" s="628"/>
    </row>
    <row r="947" spans="1:6">
      <c r="A947" s="731" t="s">
        <v>383</v>
      </c>
      <c r="B947" s="732"/>
      <c r="C947" s="732"/>
      <c r="D947" s="733"/>
      <c r="E947" s="628"/>
      <c r="F947" s="628"/>
    </row>
    <row r="948" spans="1:6">
      <c r="A948" s="731" t="s">
        <v>384</v>
      </c>
      <c r="B948" s="732"/>
      <c r="C948" s="732"/>
      <c r="D948" s="733"/>
      <c r="E948" s="801"/>
      <c r="F948" s="801"/>
    </row>
    <row r="949" spans="1:6">
      <c r="A949" s="731" t="s">
        <v>385</v>
      </c>
      <c r="B949" s="732"/>
      <c r="C949" s="732"/>
      <c r="D949" s="733"/>
      <c r="E949" s="801"/>
      <c r="F949" s="801"/>
    </row>
    <row r="950" spans="1:6">
      <c r="A950" s="731" t="s">
        <v>386</v>
      </c>
      <c r="B950" s="732"/>
      <c r="C950" s="732"/>
      <c r="D950" s="733"/>
      <c r="E950" s="801"/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0</v>
      </c>
      <c r="F952" s="419">
        <f>SUM(F942+F945)</f>
        <v>0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19">SUM(D973:D973)</f>
        <v>0</v>
      </c>
      <c r="E972" s="845">
        <f t="shared" si="19"/>
        <v>0</v>
      </c>
      <c r="F972" s="845">
        <f t="shared" si="19"/>
        <v>0</v>
      </c>
    </row>
    <row r="973" spans="1:6">
      <c r="A973" s="846" t="s">
        <v>393</v>
      </c>
      <c r="B973" s="350"/>
      <c r="C973" s="295"/>
      <c r="D973" s="237"/>
      <c r="E973" s="236"/>
      <c r="F973" s="237"/>
    </row>
    <row r="974" spans="1:6">
      <c r="A974" s="846" t="s">
        <v>394</v>
      </c>
      <c r="B974" s="350"/>
      <c r="C974" s="295"/>
      <c r="D974" s="237"/>
      <c r="E974" s="236"/>
      <c r="F974" s="237"/>
    </row>
    <row r="975" spans="1:6">
      <c r="A975" s="846" t="s">
        <v>394</v>
      </c>
      <c r="B975" s="350"/>
      <c r="C975" s="295"/>
      <c r="D975" s="237"/>
      <c r="E975" s="236"/>
      <c r="F975" s="237"/>
    </row>
    <row r="976" spans="1:6">
      <c r="A976" s="847" t="s">
        <v>395</v>
      </c>
      <c r="B976" s="452"/>
      <c r="C976" s="295"/>
      <c r="D976" s="237"/>
      <c r="E976" s="236"/>
      <c r="F976" s="237"/>
    </row>
    <row r="977" spans="1:6" ht="14.25" thickBot="1">
      <c r="A977" s="848" t="s">
        <v>396</v>
      </c>
      <c r="B977" s="368"/>
      <c r="C977" s="849"/>
      <c r="D977" s="243"/>
      <c r="E977" s="242"/>
      <c r="F977" s="243"/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0">D972+D976+D977</f>
        <v>0</v>
      </c>
      <c r="E978" s="852">
        <f t="shared" si="20"/>
        <v>0</v>
      </c>
      <c r="F978" s="852">
        <f t="shared" si="20"/>
        <v>0</v>
      </c>
    </row>
    <row r="981" spans="1:6" ht="30" customHeight="1">
      <c r="A981" s="212" t="s">
        <v>397</v>
      </c>
      <c r="B981" s="212"/>
      <c r="C981" s="212"/>
      <c r="D981" s="212"/>
      <c r="E981" s="853"/>
      <c r="F981" s="853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7" t="s">
        <v>401</v>
      </c>
      <c r="B986" s="854"/>
      <c r="C986" s="855">
        <v>23</v>
      </c>
      <c r="D986" s="856">
        <f>16+7</f>
        <v>23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403</v>
      </c>
      <c r="B991" s="842" t="s">
        <v>404</v>
      </c>
      <c r="C991" s="842" t="s">
        <v>151</v>
      </c>
      <c r="D991" s="220" t="s">
        <v>405</v>
      </c>
      <c r="E991" s="219" t="s">
        <v>406</v>
      </c>
    </row>
    <row r="992" spans="1:6">
      <c r="A992" s="857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8" t="s">
        <v>81</v>
      </c>
      <c r="B993" s="237"/>
      <c r="C993" s="237"/>
      <c r="D993" s="236"/>
      <c r="E993" s="237"/>
    </row>
    <row r="994" spans="1:5">
      <c r="A994" s="858" t="s">
        <v>408</v>
      </c>
      <c r="B994" s="237"/>
      <c r="C994" s="237"/>
      <c r="D994" s="236"/>
      <c r="E994" s="237"/>
    </row>
    <row r="995" spans="1:5">
      <c r="A995" s="858" t="s">
        <v>409</v>
      </c>
      <c r="B995" s="237"/>
      <c r="C995" s="237"/>
      <c r="D995" s="236"/>
      <c r="E995" s="237"/>
    </row>
    <row r="996" spans="1:5">
      <c r="A996" s="858" t="s">
        <v>410</v>
      </c>
      <c r="B996" s="237"/>
      <c r="C996" s="237"/>
      <c r="D996" s="236"/>
      <c r="E996" s="237"/>
    </row>
    <row r="997" spans="1:5">
      <c r="A997" s="858" t="s">
        <v>411</v>
      </c>
      <c r="B997" s="237"/>
      <c r="C997" s="237"/>
      <c r="D997" s="236"/>
      <c r="E997" s="237"/>
    </row>
    <row r="998" spans="1:5">
      <c r="A998" s="858" t="s">
        <v>412</v>
      </c>
      <c r="B998" s="237"/>
      <c r="C998" s="237"/>
      <c r="D998" s="236"/>
      <c r="E998" s="237"/>
    </row>
    <row r="999" spans="1:5" ht="14.25" thickBot="1">
      <c r="A999" s="859" t="s">
        <v>413</v>
      </c>
      <c r="B999" s="620"/>
      <c r="C999" s="620"/>
      <c r="D999" s="860"/>
      <c r="E999" s="620"/>
    </row>
    <row r="1010" spans="1:5" ht="14.25">
      <c r="A1010" s="582" t="s">
        <v>414</v>
      </c>
      <c r="B1010" s="861"/>
      <c r="C1010" s="861"/>
      <c r="D1010" s="861"/>
      <c r="E1010" s="86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2" t="s">
        <v>403</v>
      </c>
      <c r="B1012" s="863" t="s">
        <v>404</v>
      </c>
      <c r="C1012" s="863" t="s">
        <v>151</v>
      </c>
      <c r="D1012" s="864" t="s">
        <v>415</v>
      </c>
      <c r="E1012" s="865" t="s">
        <v>406</v>
      </c>
    </row>
    <row r="1013" spans="1:5">
      <c r="A1013" s="857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8" t="s">
        <v>81</v>
      </c>
      <c r="B1014" s="237"/>
      <c r="C1014" s="237"/>
      <c r="D1014" s="236"/>
      <c r="E1014" s="237"/>
    </row>
    <row r="1015" spans="1:5">
      <c r="A1015" s="858" t="s">
        <v>408</v>
      </c>
      <c r="B1015" s="237"/>
      <c r="C1015" s="237"/>
      <c r="D1015" s="236"/>
      <c r="E1015" s="237"/>
    </row>
    <row r="1016" spans="1:5">
      <c r="A1016" s="858" t="s">
        <v>409</v>
      </c>
      <c r="B1016" s="237"/>
      <c r="C1016" s="237"/>
      <c r="D1016" s="236"/>
      <c r="E1016" s="237"/>
    </row>
    <row r="1017" spans="1:5">
      <c r="A1017" s="858" t="s">
        <v>410</v>
      </c>
      <c r="B1017" s="237"/>
      <c r="C1017" s="237"/>
      <c r="D1017" s="236"/>
      <c r="E1017" s="237"/>
    </row>
    <row r="1018" spans="1:5">
      <c r="A1018" s="858" t="s">
        <v>411</v>
      </c>
      <c r="B1018" s="237"/>
      <c r="C1018" s="237"/>
      <c r="D1018" s="236"/>
      <c r="E1018" s="237"/>
    </row>
    <row r="1019" spans="1:5">
      <c r="A1019" s="858" t="s">
        <v>412</v>
      </c>
      <c r="B1019" s="237"/>
      <c r="C1019" s="237"/>
      <c r="D1019" s="236"/>
      <c r="E1019" s="237"/>
    </row>
    <row r="1020" spans="1:5" ht="14.25" thickBot="1">
      <c r="A1020" s="859" t="s">
        <v>413</v>
      </c>
      <c r="B1020" s="620"/>
      <c r="C1020" s="620"/>
      <c r="D1020" s="860"/>
      <c r="E1020" s="620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416</v>
      </c>
      <c r="B1029" s="869"/>
      <c r="C1029" s="867">
        <v>45373</v>
      </c>
      <c r="D1029" s="867"/>
      <c r="E1029" s="869"/>
      <c r="F1029" s="868" t="s">
        <v>417</v>
      </c>
      <c r="G1029" s="868"/>
    </row>
    <row r="1030" spans="1:7" ht="15">
      <c r="A1030" s="869" t="s">
        <v>418</v>
      </c>
      <c r="B1030" s="341"/>
      <c r="C1030" s="868" t="s">
        <v>419</v>
      </c>
      <c r="D1030" s="870"/>
      <c r="E1030" s="869"/>
      <c r="F1030" s="868" t="s">
        <v>420</v>
      </c>
      <c r="G1030" s="86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116, ul. Okopowa 31, 01-059 Warszawa
Informacja dodatkowa do sprawozdania finansowego za rok obrotowy zakończony 31 grudnia 2023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2024-04-18T11:22:24Z</dcterms:created>
  <dcterms:modified xsi:type="dcterms:W3CDTF">2024-04-18T11:22:25Z</dcterms:modified>
</cp:coreProperties>
</file>