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DC55749C-A3FA-4F0E-9DAA-D485A860ADF1}" xr6:coauthVersionLast="36" xr6:coauthVersionMax="36" xr10:uidLastSave="{00000000-0000-0000-0000-000000000000}"/>
  <bookViews>
    <workbookView xWindow="0" yWindow="0" windowWidth="28800" windowHeight="10305" xr2:uid="{B87E32D6-DF94-440A-84B6-37035070A578}"/>
  </bookViews>
  <sheets>
    <sheet name="ZAŁ. NR 21 2023 –P234" sheetId="1" r:id="rId1"/>
  </sheets>
  <definedNames>
    <definedName name="_xlnm.Print_Area" localSheetId="0">'ZAŁ. NR 21 2023 –P234'!$A$1:$J$1031</definedName>
    <definedName name="Z_09F5645B_8757_412D_8ADC_F58B21E851C9_.wvu.PrintArea" localSheetId="0" hidden="1">'ZAŁ. NR 21 2023 –P234'!$A$1:$J$1031</definedName>
    <definedName name="Z_0DCB8A00_AD64_443E_B2BE_1A9C06B545C3_.wvu.PrintArea" localSheetId="0" hidden="1">'ZAŁ. NR 21 2023 –P234'!$A$1:$J$1031</definedName>
    <definedName name="Z_0E512D48_1569_46AD_A47C_3F29397FBF0E_.wvu.PrintArea" localSheetId="0" hidden="1">'ZAŁ. NR 21 2023 –P234'!$A$455:$D$480</definedName>
    <definedName name="Z_15E92ACE_D82C_4B74_B13F_0ED2FDFBD6EE_.wvu.PrintArea" localSheetId="0" hidden="1">'ZAŁ. NR 21 2023 –P234'!$A$455:$D$480</definedName>
    <definedName name="Z_1F4C17C2_92C8_4999_9C67_727567BCDDA0_.wvu.PrintArea" localSheetId="0" hidden="1">'ZAŁ. NR 21 2023 –P234'!$A$1:$J$1031</definedName>
    <definedName name="Z_1FB27565_B3BD_4D88_AAB1_35D0E34A0AC5_.wvu.PrintArea" localSheetId="0" hidden="1">'ZAŁ. NR 21 2023 –P234'!$A$1:$J$1031</definedName>
    <definedName name="Z_2537C4E3_FCF9_421F_B74B_1ADD521BBCB4_.wvu.PrintArea" localSheetId="0" hidden="1">'ZAŁ. NR 21 2023 –P234'!$A$1:$J$1031</definedName>
    <definedName name="Z_2C84792D_090C_4E9D_B77D_A7C9D9556366_.wvu.PrintArea" localSheetId="0" hidden="1">'ZAŁ. NR 21 2023 –P234'!$A$1:$J$1031</definedName>
    <definedName name="Z_351A7984_DA82_41AB_9F8D_640478346465_.wvu.PrintArea" localSheetId="0" hidden="1">'ZAŁ. NR 21 2023 –P234'!$A$1:$J$1031</definedName>
    <definedName name="Z_38B32F19_FC35_4483_9D28_C42188E17A25_.wvu.PrintArea" localSheetId="0" hidden="1">'ZAŁ. NR 21 2023 –P234'!$A$1:$J$1031</definedName>
    <definedName name="Z_39988AC1_466F_4E66_AC1C_E2DE4974F9BD_.wvu.PrintArea" localSheetId="0" hidden="1">'ZAŁ. NR 21 2023 –P234'!$A$1:$J$1031</definedName>
    <definedName name="Z_547463B6_58CF_4E1C_B36E_F56A5686A409_.wvu.PrintArea" localSheetId="0" hidden="1">'ZAŁ. NR 21 2023 –P234'!$A$1:$J$1031</definedName>
    <definedName name="Z_608E3D1E_4C3A_4FD0_9516_5FCF49C2B64C_.wvu.PrintArea" localSheetId="0" hidden="1">'ZAŁ. NR 21 2023 –P234'!$A$1:$J$1031</definedName>
    <definedName name="Z_6682E8AE_1FB9_4A51_9F09_D9219B54BD5F_.wvu.PrintArea" localSheetId="0" hidden="1">'ZAŁ. NR 21 2023 –P234'!$A$455:$D$480</definedName>
    <definedName name="Z_6B7529E0_E2A3_4E09_B318_88895940CD6D_.wvu.PrintArea" localSheetId="0" hidden="1">'ZAŁ. NR 21 2023 –P234'!$A$455:$D$480</definedName>
    <definedName name="Z_6D09FCD2_8833_4FB4_9C2C_8CFE597E8C74_.wvu.PrintArea" localSheetId="0" hidden="1">'ZAŁ. NR 21 2023 –P234'!$A$1:$J$1031</definedName>
    <definedName name="Z_75D878F5_C137_4B4F_A31F_BE91D05CC3A5_.wvu.PrintArea" localSheetId="0" hidden="1">'ZAŁ. NR 21 2023 –P234'!$A$1:$J$1031</definedName>
    <definedName name="Z_8A5279CC_E171_4D38_957A_32AEE7C471B1_.wvu.PrintArea" localSheetId="0" hidden="1">'ZAŁ. NR 21 2023 –P234'!$A$1:$J$1031</definedName>
    <definedName name="Z_BD94CA2F_51DC_4E1D_8C2B_00368C494063_.wvu.PrintArea" localSheetId="0" hidden="1">'ZAŁ. NR 21 2023 –P234'!$A$455:$D$480</definedName>
    <definedName name="Z_BDFFEE96_25D5_47F5_859D_D1EDB78592B9_.wvu.PrintArea" localSheetId="0" hidden="1">'ZAŁ. NR 21 2023 –P234'!$A$1:$J$1031</definedName>
    <definedName name="Z_C342B89D_0625_4EC6_A2EF_5B31761DCD8C_.wvu.PrintArea" localSheetId="0" hidden="1">'ZAŁ. NR 21 2023 –P234'!$A$1:$J$1031</definedName>
    <definedName name="Z_C6328CF1_542F_4DB0_9C5D_712E5A57423B_.wvu.PrintArea" localSheetId="0" hidden="1">'ZAŁ. NR 21 2023 –P234'!$A$1:$J$1031</definedName>
    <definedName name="Z_E2E0D9EF_1CF0_4F3F_9548_4F9423A3E1FC_.wvu.PrintArea" localSheetId="0" hidden="1">'ZAŁ. NR 21 2023 –P234'!$A$1:$J$1031</definedName>
    <definedName name="Z_EF2860FA_A53F_4E12_911A_23FA4CCCD07B_.wvu.PrintArea" localSheetId="0" hidden="1">'ZAŁ. NR 21 2023 –P234'!$A$1:$J$1031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G553" i="1"/>
  <c r="G559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B110" i="1" s="1"/>
  <c r="E107" i="1"/>
  <c r="E106" i="1"/>
  <c r="E105" i="1"/>
  <c r="E108" i="1" s="1"/>
  <c r="B103" i="1"/>
  <c r="E102" i="1"/>
  <c r="E99" i="1" s="1"/>
  <c r="E101" i="1"/>
  <c r="E100" i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E95" i="1"/>
  <c r="E109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B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H37" i="1" s="1"/>
  <c r="G22" i="1"/>
  <c r="G29" i="1" s="1"/>
  <c r="F22" i="1"/>
  <c r="F29" i="1" s="1"/>
  <c r="E22" i="1"/>
  <c r="D22" i="1"/>
  <c r="D29" i="1" s="1"/>
  <c r="C22" i="1"/>
  <c r="C29" i="1" s="1"/>
  <c r="B22" i="1"/>
  <c r="I21" i="1"/>
  <c r="H19" i="1"/>
  <c r="G19" i="1"/>
  <c r="G37" i="1" s="1"/>
  <c r="C19" i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G12" i="1"/>
  <c r="F12" i="1"/>
  <c r="F19" i="1" s="1"/>
  <c r="F37" i="1" s="1"/>
  <c r="E12" i="1"/>
  <c r="E19" i="1" s="1"/>
  <c r="E37" i="1" s="1"/>
  <c r="D12" i="1"/>
  <c r="D19" i="1" s="1"/>
  <c r="D37" i="1" s="1"/>
  <c r="C12" i="1"/>
  <c r="B12" i="1"/>
  <c r="B19" i="1" s="1"/>
  <c r="I11" i="1"/>
  <c r="I36" i="1" s="1"/>
  <c r="G283" i="1" l="1"/>
  <c r="C37" i="1"/>
  <c r="I29" i="1"/>
  <c r="C76" i="1"/>
  <c r="I19" i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<sst xmlns="http://schemas.openxmlformats.org/spreadsheetml/2006/main" count="643" uniqueCount="421">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</sst>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D5B0E7FF-E2BC-4583-BAD9-27BD0FEAF66E}"/>
    <cellStyle name="Normalny" xfId="0" builtinId="0"/>
    <cellStyle name="Normalny 2" xfId="4" xr:uid="{2AF36FF9-CE33-4E77-962A-19B0F4C1B17A}"/>
    <cellStyle name="Normalny 3" xfId="5" xr:uid="{88E17176-D68D-4E04-9425-6647FB7CF20F}"/>
    <cellStyle name="Normalny_dzielnice termin spr." xfId="2" xr:uid="{8C08D7E1-E85E-455B-974F-12684A6F201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826D-AB77-4B68-9A86-B0881DD2E9BF}">
  <sheetPr codeName="Arkusz3">
    <tabColor rgb="FF92D050"/>
  </sheetPr>
  <dimension ref="A2:J1030"/>
  <sheetViews>
    <sheetView tabSelected="1" view="pageLayout" topLeftCell="A832" zoomScale="90" zoomScaleNormal="100" zoomScalePageLayoutView="90" workbookViewId="0">
      <selection activeCell="F844" sqref="F844:F85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242163.49</v>
      </c>
      <c r="E11" s="40">
        <v>191868.02</v>
      </c>
      <c r="F11" s="40"/>
      <c r="G11" s="40">
        <v>201509.68</v>
      </c>
      <c r="H11" s="40"/>
      <c r="I11" s="41">
        <f>SUM(B11:H11)</f>
        <v>635541.18999999994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4697</v>
      </c>
      <c r="F12" s="43">
        <f t="shared" si="0"/>
        <v>0</v>
      </c>
      <c r="G12" s="43">
        <f t="shared" si="0"/>
        <v>17746.28</v>
      </c>
      <c r="H12" s="43">
        <f t="shared" si="0"/>
        <v>0</v>
      </c>
      <c r="I12" s="44">
        <f t="shared" si="0"/>
        <v>22443.279999999999</v>
      </c>
    </row>
    <row r="13" spans="1:10">
      <c r="A13" s="45" t="s">
        <v>16</v>
      </c>
      <c r="B13" s="46"/>
      <c r="C13" s="46"/>
      <c r="D13" s="46"/>
      <c r="E13" s="47">
        <v>4697</v>
      </c>
      <c r="F13" s="47"/>
      <c r="G13" s="47">
        <v>17746.28</v>
      </c>
      <c r="H13" s="47"/>
      <c r="I13" s="48">
        <f>SUM(B13:H13)</f>
        <v>22443.279999999999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242163.49</v>
      </c>
      <c r="E19" s="43">
        <f t="shared" si="2"/>
        <v>196565.02</v>
      </c>
      <c r="F19" s="43">
        <f t="shared" si="2"/>
        <v>0</v>
      </c>
      <c r="G19" s="43">
        <f t="shared" si="2"/>
        <v>219255.96</v>
      </c>
      <c r="H19" s="43">
        <f t="shared" si="2"/>
        <v>0</v>
      </c>
      <c r="I19" s="44">
        <f t="shared" si="2"/>
        <v>657984.47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37838.06</v>
      </c>
      <c r="E21" s="40">
        <v>190398.02</v>
      </c>
      <c r="F21" s="40"/>
      <c r="G21" s="40">
        <v>201509.68</v>
      </c>
      <c r="H21" s="40"/>
      <c r="I21" s="41">
        <f>SUM(B21:H21)</f>
        <v>429745.76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6054.09</v>
      </c>
      <c r="E22" s="49">
        <f t="shared" si="3"/>
        <v>5383</v>
      </c>
      <c r="F22" s="49">
        <f t="shared" si="3"/>
        <v>0</v>
      </c>
      <c r="G22" s="49">
        <f t="shared" si="3"/>
        <v>17746.28</v>
      </c>
      <c r="H22" s="49">
        <f t="shared" si="3"/>
        <v>0</v>
      </c>
      <c r="I22" s="41">
        <f t="shared" si="3"/>
        <v>29183.37</v>
      </c>
    </row>
    <row r="23" spans="1:9">
      <c r="A23" s="45" t="s">
        <v>23</v>
      </c>
      <c r="B23" s="47"/>
      <c r="C23" s="47"/>
      <c r="D23" s="50">
        <v>6054.09</v>
      </c>
      <c r="E23" s="50">
        <v>686</v>
      </c>
      <c r="F23" s="50"/>
      <c r="G23" s="50"/>
      <c r="H23" s="51"/>
      <c r="I23" s="52">
        <f t="shared" ref="I23:I28" si="4">SUM(B23:H23)</f>
        <v>6740.09</v>
      </c>
    </row>
    <row r="24" spans="1:9">
      <c r="A24" s="45" t="s">
        <v>17</v>
      </c>
      <c r="B24" s="46"/>
      <c r="C24" s="46"/>
      <c r="D24" s="50"/>
      <c r="E24" s="50">
        <v>4697</v>
      </c>
      <c r="F24" s="50"/>
      <c r="G24" s="50">
        <v>17746.28</v>
      </c>
      <c r="H24" s="51"/>
      <c r="I24" s="52">
        <f t="shared" si="4"/>
        <v>22443.279999999999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43892.149999999994</v>
      </c>
      <c r="E29" s="49">
        <f t="shared" si="6"/>
        <v>195781.02</v>
      </c>
      <c r="F29" s="49">
        <f t="shared" si="6"/>
        <v>0</v>
      </c>
      <c r="G29" s="49">
        <f t="shared" si="6"/>
        <v>219255.96</v>
      </c>
      <c r="H29" s="49">
        <f t="shared" si="6"/>
        <v>0</v>
      </c>
      <c r="I29" s="41">
        <f t="shared" si="6"/>
        <v>458929.13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204325.43</v>
      </c>
      <c r="E36" s="58">
        <f>E11-E21-E31</f>
        <v>1470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205795.42999999993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198271.34</v>
      </c>
      <c r="E37" s="62">
        <f t="shared" si="9"/>
        <v>784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199055.33999999997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11745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11745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11745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11745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0</v>
      </c>
      <c r="D469" s="419">
        <f>SUM(D470:D479)</f>
        <v>0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00"/>
      <c r="D474" s="450"/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0</v>
      </c>
      <c r="D480" s="303">
        <f>D458+D469</f>
        <v>0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/>
      <c r="D516" s="486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18229.5</v>
      </c>
      <c r="D523" s="488">
        <v>56013.94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/>
      <c r="D578" s="566"/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1"/>
      <c r="E579" s="572"/>
      <c r="F579" s="572"/>
      <c r="G579" s="572"/>
      <c r="H579" s="572"/>
      <c r="I579" s="572"/>
    </row>
    <row r="580" spans="1:9">
      <c r="A580" s="568" t="s">
        <v>243</v>
      </c>
      <c r="B580" s="569"/>
      <c r="C580" s="571"/>
      <c r="D580" s="571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486"/>
      <c r="D588" s="352"/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0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>
      <c r="A680" s="618"/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267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268</v>
      </c>
      <c r="B685" s="615">
        <f>B686+B692</f>
        <v>378</v>
      </c>
      <c r="C685" s="615">
        <f>C686+C692</f>
        <v>48717</v>
      </c>
    </row>
    <row r="686" spans="1:3">
      <c r="A686" s="625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idden="1">
      <c r="A688" s="627"/>
      <c r="B688" s="628">
        <v>0</v>
      </c>
      <c r="C688" s="629"/>
    </row>
    <row r="689" spans="1:9" hidden="1">
      <c r="A689" s="627"/>
      <c r="B689" s="237"/>
      <c r="C689" s="238"/>
    </row>
    <row r="690" spans="1:9" hidden="1">
      <c r="A690" s="630"/>
      <c r="B690" s="237"/>
      <c r="C690" s="238"/>
    </row>
    <row r="691" spans="1:9" ht="76.5">
      <c r="A691" s="627" t="s">
        <v>269</v>
      </c>
      <c r="B691" s="237"/>
      <c r="C691" s="238"/>
    </row>
    <row r="692" spans="1:9">
      <c r="A692" s="631" t="s">
        <v>267</v>
      </c>
      <c r="B692" s="632">
        <f>SUM(B694:B695)</f>
        <v>378</v>
      </c>
      <c r="C692" s="632">
        <f>SUM(C694:C695)</f>
        <v>48717</v>
      </c>
    </row>
    <row r="693" spans="1:9">
      <c r="A693" s="626" t="s">
        <v>50</v>
      </c>
      <c r="B693" s="237"/>
      <c r="C693" s="237"/>
    </row>
    <row r="694" spans="1:9" ht="25.5">
      <c r="A694" s="633" t="s">
        <v>270</v>
      </c>
      <c r="B694" s="243"/>
      <c r="C694" s="243">
        <v>0</v>
      </c>
    </row>
    <row r="695" spans="1:9" ht="45.75" thickBot="1">
      <c r="A695" s="634" t="s">
        <v>271</v>
      </c>
      <c r="B695" s="635">
        <v>378</v>
      </c>
      <c r="C695" s="635">
        <v>48717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7"/>
      <c r="C700" s="637"/>
      <c r="D700" s="637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274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275</v>
      </c>
      <c r="B742" s="582"/>
      <c r="C742" s="582"/>
    </row>
    <row r="743" spans="1:7" ht="14.25">
      <c r="A743" s="305" t="s">
        <v>276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3" t="s">
        <v>277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278</v>
      </c>
      <c r="B746" s="650"/>
      <c r="C746" s="650"/>
      <c r="D746" s="651"/>
      <c r="E746" s="652">
        <f>SUM(E747:E754)</f>
        <v>136603.70000000001</v>
      </c>
      <c r="F746" s="652">
        <f>SUM(F747:F754)</f>
        <v>155839.4</v>
      </c>
      <c r="G746" s="653"/>
    </row>
    <row r="747" spans="1:7">
      <c r="A747" s="654" t="s">
        <v>279</v>
      </c>
      <c r="B747" s="655"/>
      <c r="C747" s="655"/>
      <c r="D747" s="656"/>
      <c r="E747" s="657"/>
      <c r="F747" s="658"/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3">
        <v>135476</v>
      </c>
      <c r="F750" s="663">
        <v>154850.29999999999</v>
      </c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>
        <v>1127.7</v>
      </c>
      <c r="F754" s="673">
        <v>989.1</v>
      </c>
      <c r="G754" s="260"/>
    </row>
    <row r="755" spans="1:7" ht="14.25" thickBot="1">
      <c r="A755" s="649" t="s">
        <v>287</v>
      </c>
      <c r="B755" s="650"/>
      <c r="C755" s="650"/>
      <c r="D755" s="651"/>
      <c r="E755" s="674">
        <v>-79.27</v>
      </c>
      <c r="F755" s="674"/>
      <c r="G755" s="653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3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3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3"/>
    </row>
    <row r="759" spans="1:7" ht="14.25" thickBot="1">
      <c r="A759" s="675" t="s">
        <v>291</v>
      </c>
      <c r="B759" s="676"/>
      <c r="C759" s="676"/>
      <c r="D759" s="677"/>
      <c r="E759" s="652">
        <f>E760+E768+E771+E774</f>
        <v>0</v>
      </c>
      <c r="F759" s="652">
        <f>F760+F768+F771+F774</f>
        <v>0</v>
      </c>
      <c r="G759" s="653"/>
    </row>
    <row r="760" spans="1:7">
      <c r="A760" s="654" t="s">
        <v>292</v>
      </c>
      <c r="B760" s="655"/>
      <c r="C760" s="655"/>
      <c r="D760" s="656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7" t="s">
        <v>300</v>
      </c>
      <c r="B768" s="668"/>
      <c r="C768" s="668"/>
      <c r="D768" s="669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9" t="s">
        <v>303</v>
      </c>
      <c r="B771" s="660"/>
      <c r="C771" s="660"/>
      <c r="D771" s="661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9" t="s">
        <v>306</v>
      </c>
      <c r="B774" s="660"/>
      <c r="C774" s="660"/>
      <c r="D774" s="661"/>
      <c r="E774" s="688">
        <f>SUM(E775:E788)</f>
        <v>0</v>
      </c>
      <c r="F774" s="688">
        <f>SUM(F775:F788)</f>
        <v>0</v>
      </c>
      <c r="G774" s="260"/>
    </row>
    <row r="775" spans="1:7">
      <c r="A775" s="682" t="s">
        <v>307</v>
      </c>
      <c r="B775" s="683"/>
      <c r="C775" s="683"/>
      <c r="D775" s="684"/>
      <c r="E775" s="662"/>
      <c r="F775" s="663"/>
      <c r="G775" s="260"/>
    </row>
    <row r="776" spans="1:7">
      <c r="A776" s="682" t="s">
        <v>308</v>
      </c>
      <c r="B776" s="683"/>
      <c r="C776" s="683"/>
      <c r="D776" s="684"/>
      <c r="E776" s="662"/>
      <c r="F776" s="663"/>
      <c r="G776" s="260"/>
    </row>
    <row r="777" spans="1:7">
      <c r="A777" s="682" t="s">
        <v>309</v>
      </c>
      <c r="B777" s="683"/>
      <c r="C777" s="683"/>
      <c r="D777" s="684"/>
      <c r="E777" s="662"/>
      <c r="F777" s="663"/>
      <c r="G777" s="260"/>
    </row>
    <row r="778" spans="1:7">
      <c r="A778" s="682" t="s">
        <v>310</v>
      </c>
      <c r="B778" s="683"/>
      <c r="C778" s="683"/>
      <c r="D778" s="684"/>
      <c r="E778" s="662"/>
      <c r="F778" s="663"/>
      <c r="G778" s="260"/>
    </row>
    <row r="779" spans="1:7">
      <c r="A779" s="682" t="s">
        <v>311</v>
      </c>
      <c r="B779" s="683"/>
      <c r="C779" s="683"/>
      <c r="D779" s="684"/>
      <c r="E779" s="662"/>
      <c r="F779" s="663"/>
      <c r="G779" s="260"/>
    </row>
    <row r="780" spans="1:7">
      <c r="A780" s="682" t="s">
        <v>312</v>
      </c>
      <c r="B780" s="683"/>
      <c r="C780" s="683"/>
      <c r="D780" s="684"/>
      <c r="E780" s="662"/>
      <c r="F780" s="663"/>
      <c r="G780" s="260"/>
    </row>
    <row r="781" spans="1:7">
      <c r="A781" s="682" t="s">
        <v>313</v>
      </c>
      <c r="B781" s="683"/>
      <c r="C781" s="683"/>
      <c r="D781" s="684"/>
      <c r="E781" s="662"/>
      <c r="F781" s="663"/>
      <c r="G781" s="260"/>
    </row>
    <row r="782" spans="1:7">
      <c r="A782" s="682" t="s">
        <v>314</v>
      </c>
      <c r="B782" s="683"/>
      <c r="C782" s="683"/>
      <c r="D782" s="684"/>
      <c r="E782" s="662"/>
      <c r="F782" s="663"/>
      <c r="G782" s="260"/>
    </row>
    <row r="783" spans="1:7">
      <c r="A783" s="682" t="s">
        <v>315</v>
      </c>
      <c r="B783" s="683"/>
      <c r="C783" s="683"/>
      <c r="D783" s="684"/>
      <c r="E783" s="662"/>
      <c r="F783" s="663"/>
      <c r="G783" s="260"/>
    </row>
    <row r="784" spans="1:7">
      <c r="A784" s="689" t="s">
        <v>316</v>
      </c>
      <c r="B784" s="690"/>
      <c r="C784" s="690"/>
      <c r="D784" s="691"/>
      <c r="E784" s="662"/>
      <c r="F784" s="663"/>
      <c r="G784" s="260"/>
    </row>
    <row r="785" spans="1:7">
      <c r="A785" s="689" t="s">
        <v>317</v>
      </c>
      <c r="B785" s="690"/>
      <c r="C785" s="690"/>
      <c r="D785" s="691"/>
      <c r="E785" s="662"/>
      <c r="F785" s="663"/>
      <c r="G785" s="260"/>
    </row>
    <row r="786" spans="1:7">
      <c r="A786" s="689" t="s">
        <v>318</v>
      </c>
      <c r="B786" s="690"/>
      <c r="C786" s="690"/>
      <c r="D786" s="691"/>
      <c r="E786" s="662"/>
      <c r="F786" s="663"/>
      <c r="G786" s="260"/>
    </row>
    <row r="787" spans="1:7">
      <c r="A787" s="692" t="s">
        <v>319</v>
      </c>
      <c r="B787" s="693"/>
      <c r="C787" s="693"/>
      <c r="D787" s="694"/>
      <c r="E787" s="662"/>
      <c r="F787" s="663"/>
      <c r="G787" s="260"/>
    </row>
    <row r="788" spans="1:7" ht="14.25" thickBot="1">
      <c r="A788" s="695" t="s">
        <v>299</v>
      </c>
      <c r="B788" s="696"/>
      <c r="C788" s="696"/>
      <c r="D788" s="697"/>
      <c r="E788" s="662"/>
      <c r="F788" s="663"/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136524.43000000002</v>
      </c>
      <c r="F789" s="701">
        <f>SUM(F746+F755+F756+F757+F758+F759)</f>
        <v>155839.4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15" customHeight="1">
      <c r="A793" s="703" t="s">
        <v>322</v>
      </c>
      <c r="B793" s="704"/>
      <c r="C793" s="705" t="s">
        <v>263</v>
      </c>
      <c r="D793" s="705" t="s">
        <v>264</v>
      </c>
    </row>
    <row r="794" spans="1:7" ht="15.75" customHeight="1" thickBot="1">
      <c r="A794" s="706"/>
      <c r="B794" s="707"/>
      <c r="C794" s="708"/>
      <c r="D794" s="708"/>
    </row>
    <row r="795" spans="1:7">
      <c r="A795" s="709" t="s">
        <v>323</v>
      </c>
      <c r="B795" s="710"/>
      <c r="C795" s="711">
        <v>77629</v>
      </c>
      <c r="D795" s="711">
        <v>66824.100000000006</v>
      </c>
    </row>
    <row r="796" spans="1:7">
      <c r="A796" s="448" t="s">
        <v>324</v>
      </c>
      <c r="B796" s="449"/>
      <c r="C796" s="628"/>
      <c r="D796" s="629"/>
    </row>
    <row r="797" spans="1:7">
      <c r="A797" s="448" t="s">
        <v>325</v>
      </c>
      <c r="B797" s="449"/>
      <c r="C797" s="629">
        <v>6355.42</v>
      </c>
      <c r="D797" s="629">
        <v>26648.77</v>
      </c>
    </row>
    <row r="798" spans="1:7" ht="29.45" customHeight="1">
      <c r="A798" s="451" t="s">
        <v>326</v>
      </c>
      <c r="B798" s="452"/>
      <c r="C798" s="628"/>
      <c r="D798" s="629"/>
    </row>
    <row r="799" spans="1:7" ht="42" customHeight="1">
      <c r="A799" s="451" t="s">
        <v>327</v>
      </c>
      <c r="B799" s="452"/>
      <c r="C799" s="628"/>
      <c r="D799" s="629"/>
    </row>
    <row r="800" spans="1:7" ht="29.45" customHeight="1">
      <c r="A800" s="451" t="s">
        <v>328</v>
      </c>
      <c r="B800" s="452"/>
      <c r="C800" s="629">
        <v>2350.34</v>
      </c>
      <c r="D800" s="629">
        <v>2408.65</v>
      </c>
    </row>
    <row r="801" spans="1:4">
      <c r="A801" s="451" t="s">
        <v>329</v>
      </c>
      <c r="B801" s="452"/>
      <c r="C801" s="628"/>
      <c r="D801" s="629"/>
    </row>
    <row r="802" spans="1:4" ht="21.75" customHeight="1">
      <c r="A802" s="574" t="s">
        <v>330</v>
      </c>
      <c r="B802" s="575"/>
      <c r="C802" s="628"/>
      <c r="D802" s="629"/>
    </row>
    <row r="803" spans="1:4" ht="33" customHeight="1">
      <c r="A803" s="451" t="s">
        <v>331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86334.76</v>
      </c>
      <c r="D805" s="715">
        <f>SUM(D795:D804)</f>
        <v>95881.52</v>
      </c>
    </row>
    <row r="835" spans="1:6" ht="14.25">
      <c r="A835" s="305" t="s">
        <v>332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6" t="s">
        <v>333</v>
      </c>
      <c r="B837" s="717"/>
      <c r="C837" s="717"/>
      <c r="D837" s="718"/>
      <c r="E837" s="613" t="s">
        <v>263</v>
      </c>
      <c r="F837" s="343" t="s">
        <v>264</v>
      </c>
    </row>
    <row r="838" spans="1:6" ht="14.25" thickBot="1">
      <c r="A838" s="425" t="s">
        <v>334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335</v>
      </c>
      <c r="B839" s="723"/>
      <c r="C839" s="723"/>
      <c r="D839" s="724"/>
      <c r="E839" s="725"/>
      <c r="F839" s="726"/>
    </row>
    <row r="840" spans="1:6">
      <c r="A840" s="727" t="s">
        <v>336</v>
      </c>
      <c r="B840" s="728"/>
      <c r="C840" s="728"/>
      <c r="D840" s="729"/>
      <c r="E840" s="730"/>
      <c r="F840" s="731"/>
    </row>
    <row r="841" spans="1:6" ht="14.25" thickBot="1">
      <c r="A841" s="732" t="s">
        <v>337</v>
      </c>
      <c r="B841" s="733"/>
      <c r="C841" s="733"/>
      <c r="D841" s="734"/>
      <c r="E841" s="735"/>
      <c r="F841" s="736"/>
    </row>
    <row r="842" spans="1:6" ht="14.25" thickBot="1">
      <c r="A842" s="737" t="s">
        <v>338</v>
      </c>
      <c r="B842" s="738"/>
      <c r="C842" s="738"/>
      <c r="D842" s="739"/>
      <c r="E842" s="740"/>
      <c r="F842" s="741"/>
    </row>
    <row r="843" spans="1:6" ht="14.25" thickBot="1">
      <c r="A843" s="742" t="s">
        <v>339</v>
      </c>
      <c r="B843" s="743"/>
      <c r="C843" s="743"/>
      <c r="D843" s="744"/>
      <c r="E843" s="740">
        <f>E844+E845+E846+E847+E848+E849+E850+E851+E852+E853</f>
        <v>222.83</v>
      </c>
      <c r="F843" s="740">
        <f>F844+F845+F846+F847+F848+F849+F850+F851+F852+F853</f>
        <v>450.97</v>
      </c>
    </row>
    <row r="844" spans="1:6">
      <c r="A844" s="745" t="s">
        <v>340</v>
      </c>
      <c r="B844" s="746"/>
      <c r="C844" s="746"/>
      <c r="D844" s="747"/>
      <c r="E844" s="725"/>
      <c r="F844" s="725"/>
    </row>
    <row r="845" spans="1:6">
      <c r="A845" s="748" t="s">
        <v>341</v>
      </c>
      <c r="B845" s="749"/>
      <c r="C845" s="749"/>
      <c r="D845" s="750"/>
      <c r="E845" s="730"/>
      <c r="F845" s="730"/>
    </row>
    <row r="846" spans="1:6">
      <c r="A846" s="748" t="s">
        <v>342</v>
      </c>
      <c r="B846" s="749"/>
      <c r="C846" s="749"/>
      <c r="D846" s="750"/>
      <c r="E846" s="730"/>
      <c r="F846" s="730"/>
    </row>
    <row r="847" spans="1:6">
      <c r="A847" s="748" t="s">
        <v>343</v>
      </c>
      <c r="B847" s="749"/>
      <c r="C847" s="749"/>
      <c r="D847" s="750"/>
      <c r="E847" s="730"/>
      <c r="F847" s="731"/>
    </row>
    <row r="848" spans="1:6">
      <c r="A848" s="748" t="s">
        <v>344</v>
      </c>
      <c r="B848" s="749"/>
      <c r="C848" s="749"/>
      <c r="D848" s="750"/>
      <c r="E848" s="730"/>
      <c r="F848" s="731"/>
    </row>
    <row r="849" spans="1:6">
      <c r="A849" s="748" t="s">
        <v>345</v>
      </c>
      <c r="B849" s="749"/>
      <c r="C849" s="749"/>
      <c r="D849" s="750"/>
      <c r="E849" s="751"/>
      <c r="F849" s="752"/>
    </row>
    <row r="850" spans="1:6">
      <c r="A850" s="748" t="s">
        <v>346</v>
      </c>
      <c r="B850" s="749"/>
      <c r="C850" s="749"/>
      <c r="D850" s="750"/>
      <c r="E850" s="751"/>
      <c r="F850" s="752"/>
    </row>
    <row r="851" spans="1:6" ht="25.9" customHeight="1">
      <c r="A851" s="727" t="s">
        <v>347</v>
      </c>
      <c r="B851" s="728"/>
      <c r="C851" s="728"/>
      <c r="D851" s="729"/>
      <c r="E851" s="730"/>
      <c r="F851" s="731"/>
    </row>
    <row r="852" spans="1:6" ht="54.6" customHeight="1">
      <c r="A852" s="727" t="s">
        <v>348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349</v>
      </c>
      <c r="B853" s="733"/>
      <c r="C853" s="733"/>
      <c r="D853" s="734"/>
      <c r="E853" s="752">
        <v>222.83</v>
      </c>
      <c r="F853" s="752">
        <v>450.97</v>
      </c>
    </row>
    <row r="854" spans="1:6" ht="14.25" thickBot="1">
      <c r="A854" s="753" t="s">
        <v>83</v>
      </c>
      <c r="B854" s="754"/>
      <c r="C854" s="754"/>
      <c r="D854" s="755"/>
      <c r="E854" s="419">
        <f>SUM(E838+E842+E843)</f>
        <v>222.83</v>
      </c>
      <c r="F854" s="419">
        <f>SUM(F838+F842+F843)</f>
        <v>450.97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6" t="s">
        <v>352</v>
      </c>
      <c r="B881" s="757"/>
      <c r="C881" s="757"/>
      <c r="D881" s="758"/>
      <c r="E881" s="759"/>
      <c r="F881" s="759"/>
    </row>
    <row r="882" spans="1:6" ht="14.25" thickBot="1">
      <c r="A882" s="425" t="s">
        <v>353</v>
      </c>
      <c r="B882" s="719"/>
      <c r="C882" s="719"/>
      <c r="D882" s="720"/>
      <c r="E882" s="760">
        <f>SUM(E883+E884+E888)</f>
        <v>2.37</v>
      </c>
      <c r="F882" s="760">
        <f>SUM(F883+F884+F888)</f>
        <v>0</v>
      </c>
    </row>
    <row r="883" spans="1:6">
      <c r="A883" s="761" t="s">
        <v>354</v>
      </c>
      <c r="B883" s="762"/>
      <c r="C883" s="762"/>
      <c r="D883" s="763"/>
      <c r="E883" s="764"/>
      <c r="F883" s="764"/>
    </row>
    <row r="884" spans="1:6">
      <c r="A884" s="320" t="s">
        <v>355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1" t="s">
        <v>356</v>
      </c>
      <c r="B885" s="768"/>
      <c r="C885" s="768"/>
      <c r="D885" s="471"/>
      <c r="E885" s="628"/>
      <c r="F885" s="628"/>
    </row>
    <row r="886" spans="1:6">
      <c r="A886" s="331" t="s">
        <v>357</v>
      </c>
      <c r="B886" s="768"/>
      <c r="C886" s="768"/>
      <c r="D886" s="471"/>
      <c r="E886" s="628"/>
      <c r="F886" s="628"/>
    </row>
    <row r="887" spans="1:6">
      <c r="A887" s="331" t="s">
        <v>358</v>
      </c>
      <c r="B887" s="768"/>
      <c r="C887" s="768"/>
      <c r="D887" s="471"/>
      <c r="E887" s="628"/>
      <c r="F887" s="628"/>
    </row>
    <row r="888" spans="1:6">
      <c r="A888" s="472" t="s">
        <v>359</v>
      </c>
      <c r="B888" s="769"/>
      <c r="C888" s="769"/>
      <c r="D888" s="473"/>
      <c r="E888" s="770">
        <f>E889+E890+E891+E892+E893</f>
        <v>2.37</v>
      </c>
      <c r="F888" s="770">
        <f>F889+F890+F891+F892+F893</f>
        <v>0</v>
      </c>
    </row>
    <row r="889" spans="1:6">
      <c r="A889" s="331" t="s">
        <v>360</v>
      </c>
      <c r="B889" s="768"/>
      <c r="C889" s="768"/>
      <c r="D889" s="471"/>
      <c r="E889" s="628"/>
      <c r="F889" s="628"/>
    </row>
    <row r="890" spans="1:6">
      <c r="A890" s="331" t="s">
        <v>361</v>
      </c>
      <c r="B890" s="768"/>
      <c r="C890" s="768"/>
      <c r="D890" s="471"/>
      <c r="E890" s="628"/>
      <c r="F890" s="628"/>
    </row>
    <row r="891" spans="1:6">
      <c r="A891" s="331" t="s">
        <v>362</v>
      </c>
      <c r="B891" s="768"/>
      <c r="C891" s="768"/>
      <c r="D891" s="471"/>
      <c r="E891" s="628"/>
      <c r="F891" s="628"/>
    </row>
    <row r="892" spans="1:6">
      <c r="A892" s="331" t="s">
        <v>363</v>
      </c>
      <c r="B892" s="768"/>
      <c r="C892" s="768"/>
      <c r="D892" s="471"/>
      <c r="E892" s="628"/>
      <c r="F892" s="628"/>
    </row>
    <row r="893" spans="1:6" ht="65.45" customHeight="1" thickBot="1">
      <c r="A893" s="771" t="s">
        <v>364</v>
      </c>
      <c r="B893" s="772"/>
      <c r="C893" s="772"/>
      <c r="D893" s="773"/>
      <c r="E893" s="774">
        <v>2.37</v>
      </c>
      <c r="F893" s="774"/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2.37</v>
      </c>
      <c r="F894" s="778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59"/>
      <c r="F924" s="759"/>
    </row>
    <row r="925" spans="1:6" ht="14.25" thickBot="1">
      <c r="A925" s="787" t="s">
        <v>368</v>
      </c>
      <c r="B925" s="788"/>
      <c r="C925" s="788"/>
      <c r="D925" s="789"/>
      <c r="E925" s="760">
        <f>SUM(E926:E927)</f>
        <v>0</v>
      </c>
      <c r="F925" s="760">
        <f>SUM(F926:F927)</f>
        <v>0</v>
      </c>
    </row>
    <row r="926" spans="1:6" ht="22.5" customHeight="1">
      <c r="A926" s="790" t="s">
        <v>369</v>
      </c>
      <c r="B926" s="791"/>
      <c r="C926" s="791"/>
      <c r="D926" s="792"/>
      <c r="E926" s="793"/>
      <c r="F926" s="793"/>
    </row>
    <row r="927" spans="1:6" ht="15.75" customHeight="1" thickBot="1">
      <c r="A927" s="794" t="s">
        <v>370</v>
      </c>
      <c r="B927" s="795"/>
      <c r="C927" s="795"/>
      <c r="D927" s="796"/>
      <c r="E927" s="797"/>
      <c r="F927" s="797"/>
    </row>
    <row r="928" spans="1:6">
      <c r="A928" s="798" t="s">
        <v>371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372</v>
      </c>
      <c r="B929" s="803"/>
      <c r="C929" s="803"/>
      <c r="D929" s="804"/>
      <c r="E929" s="770"/>
      <c r="F929" s="770"/>
    </row>
    <row r="930" spans="1:6">
      <c r="A930" s="802" t="s">
        <v>373</v>
      </c>
      <c r="B930" s="803"/>
      <c r="C930" s="803"/>
      <c r="D930" s="804"/>
      <c r="E930" s="628"/>
      <c r="F930" s="628"/>
    </row>
    <row r="931" spans="1:6">
      <c r="A931" s="805" t="s">
        <v>374</v>
      </c>
      <c r="B931" s="806"/>
      <c r="C931" s="806"/>
      <c r="D931" s="807"/>
      <c r="E931" s="793"/>
      <c r="F931" s="793"/>
    </row>
    <row r="932" spans="1:6">
      <c r="A932" s="808" t="s">
        <v>375</v>
      </c>
      <c r="B932" s="809"/>
      <c r="C932" s="809"/>
      <c r="D932" s="810"/>
      <c r="E932" s="628"/>
      <c r="F932" s="628"/>
    </row>
    <row r="933" spans="1:6">
      <c r="A933" s="808" t="s">
        <v>376</v>
      </c>
      <c r="B933" s="809"/>
      <c r="C933" s="809"/>
      <c r="D933" s="810"/>
      <c r="E933" s="797"/>
      <c r="F933" s="797"/>
    </row>
    <row r="934" spans="1:6">
      <c r="A934" s="808" t="s">
        <v>377</v>
      </c>
      <c r="B934" s="809"/>
      <c r="C934" s="809"/>
      <c r="D934" s="810"/>
      <c r="E934" s="797"/>
      <c r="F934" s="797"/>
    </row>
    <row r="935" spans="1:6" ht="14.25" thickBot="1">
      <c r="A935" s="811" t="s">
        <v>135</v>
      </c>
      <c r="B935" s="812"/>
      <c r="C935" s="812"/>
      <c r="D935" s="813"/>
      <c r="E935" s="797"/>
      <c r="F935" s="797"/>
    </row>
    <row r="936" spans="1:6" ht="16.5" thickBot="1">
      <c r="A936" s="713" t="s">
        <v>83</v>
      </c>
      <c r="B936" s="814"/>
      <c r="C936" s="814"/>
      <c r="D936" s="714"/>
      <c r="E936" s="815">
        <f>SUM(E924+E925+E928)</f>
        <v>0</v>
      </c>
      <c r="F936" s="815">
        <f>SUM(F924+F925+F928)</f>
        <v>0</v>
      </c>
    </row>
    <row r="937" spans="1:6" ht="15.75">
      <c r="A937" s="816"/>
      <c r="B937" s="816"/>
      <c r="C937" s="816"/>
      <c r="D937" s="816"/>
      <c r="E937" s="817"/>
      <c r="F937" s="817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368</v>
      </c>
      <c r="B942" s="719"/>
      <c r="C942" s="719"/>
      <c r="D942" s="720"/>
      <c r="E942" s="760">
        <f>E943+E944</f>
        <v>0</v>
      </c>
      <c r="F942" s="760">
        <f>F943+F944</f>
        <v>0</v>
      </c>
    </row>
    <row r="943" spans="1:6">
      <c r="A943" s="745" t="s">
        <v>379</v>
      </c>
      <c r="B943" s="746"/>
      <c r="C943" s="746"/>
      <c r="D943" s="747"/>
      <c r="E943" s="818"/>
      <c r="F943" s="819"/>
    </row>
    <row r="944" spans="1:6" ht="14.25" thickBot="1">
      <c r="A944" s="820" t="s">
        <v>380</v>
      </c>
      <c r="B944" s="821"/>
      <c r="C944" s="821"/>
      <c r="D944" s="822"/>
      <c r="E944" s="774"/>
      <c r="F944" s="823"/>
    </row>
    <row r="945" spans="1:6" ht="14.25" thickBot="1">
      <c r="A945" s="425" t="s">
        <v>381</v>
      </c>
      <c r="B945" s="719"/>
      <c r="C945" s="719"/>
      <c r="D945" s="720"/>
      <c r="E945" s="760">
        <f>SUM(E946:E951)</f>
        <v>0</v>
      </c>
      <c r="F945" s="760">
        <f>SUM(F946:F951)</f>
        <v>0</v>
      </c>
    </row>
    <row r="946" spans="1:6">
      <c r="A946" s="748" t="s">
        <v>382</v>
      </c>
      <c r="B946" s="749"/>
      <c r="C946" s="749"/>
      <c r="D946" s="750"/>
      <c r="E946" s="628"/>
      <c r="F946" s="628"/>
    </row>
    <row r="947" spans="1:6">
      <c r="A947" s="727" t="s">
        <v>383</v>
      </c>
      <c r="B947" s="728"/>
      <c r="C947" s="728"/>
      <c r="D947" s="729"/>
      <c r="E947" s="628"/>
      <c r="F947" s="628"/>
    </row>
    <row r="948" spans="1:6">
      <c r="A948" s="727" t="s">
        <v>384</v>
      </c>
      <c r="B948" s="728"/>
      <c r="C948" s="728"/>
      <c r="D948" s="729"/>
      <c r="E948" s="797"/>
      <c r="F948" s="797"/>
    </row>
    <row r="949" spans="1:6">
      <c r="A949" s="727" t="s">
        <v>385</v>
      </c>
      <c r="B949" s="728"/>
      <c r="C949" s="728"/>
      <c r="D949" s="729"/>
      <c r="E949" s="797"/>
      <c r="F949" s="797"/>
    </row>
    <row r="950" spans="1:6">
      <c r="A950" s="727" t="s">
        <v>386</v>
      </c>
      <c r="B950" s="728"/>
      <c r="C950" s="728"/>
      <c r="D950" s="729"/>
      <c r="E950" s="797"/>
      <c r="F950" s="797"/>
    </row>
    <row r="951" spans="1:6" ht="14.25" thickBot="1">
      <c r="A951" s="824" t="s">
        <v>135</v>
      </c>
      <c r="B951" s="825"/>
      <c r="C951" s="825"/>
      <c r="D951" s="826"/>
      <c r="E951" s="797"/>
      <c r="F951" s="797"/>
    </row>
    <row r="952" spans="1:6" ht="14.25" thickBot="1">
      <c r="A952" s="439"/>
      <c r="B952" s="827"/>
      <c r="C952" s="827"/>
      <c r="D952" s="440"/>
      <c r="E952" s="419">
        <f>SUM(E942+E945)</f>
        <v>0</v>
      </c>
      <c r="F952" s="419">
        <f>SUM(F942+F945)</f>
        <v>0</v>
      </c>
    </row>
    <row r="968" spans="1:6" ht="15.75">
      <c r="A968" s="828" t="s">
        <v>387</v>
      </c>
      <c r="B968" s="828"/>
      <c r="C968" s="828"/>
      <c r="D968" s="828"/>
      <c r="E968" s="828"/>
      <c r="F968" s="828"/>
    </row>
    <row r="969" spans="1:6" ht="14.25" thickBot="1">
      <c r="A969" s="829"/>
      <c r="B969" s="260"/>
      <c r="C969" s="260"/>
      <c r="D969" s="260"/>
      <c r="E969" s="260"/>
      <c r="F969" s="260"/>
    </row>
    <row r="970" spans="1:6" ht="14.25" thickBot="1">
      <c r="A970" s="830" t="s">
        <v>388</v>
      </c>
      <c r="B970" s="831"/>
      <c r="C970" s="832" t="s">
        <v>389</v>
      </c>
      <c r="D970" s="833"/>
      <c r="E970" s="833"/>
      <c r="F970" s="834"/>
    </row>
    <row r="971" spans="1:6" ht="14.25" thickBot="1">
      <c r="A971" s="835"/>
      <c r="B971" s="836"/>
      <c r="C971" s="837" t="s">
        <v>390</v>
      </c>
      <c r="D971" s="838" t="s">
        <v>391</v>
      </c>
      <c r="E971" s="839" t="s">
        <v>265</v>
      </c>
      <c r="F971" s="838" t="s">
        <v>268</v>
      </c>
    </row>
    <row r="972" spans="1:6">
      <c r="A972" s="840" t="s">
        <v>392</v>
      </c>
      <c r="B972" s="346"/>
      <c r="C972" s="841">
        <f>SUM(C973:C973)</f>
        <v>0</v>
      </c>
      <c r="D972" s="841">
        <f t="shared" ref="D972:F972" si="22">SUM(D973:D973)</f>
        <v>0</v>
      </c>
      <c r="E972" s="841">
        <f t="shared" si="22"/>
        <v>0</v>
      </c>
      <c r="F972" s="841">
        <f t="shared" si="22"/>
        <v>0</v>
      </c>
    </row>
    <row r="973" spans="1:6">
      <c r="A973" s="842" t="s">
        <v>393</v>
      </c>
      <c r="B973" s="350"/>
      <c r="C973" s="295"/>
      <c r="D973" s="237"/>
      <c r="E973" s="236"/>
      <c r="F973" s="237"/>
    </row>
    <row r="974" spans="1:6">
      <c r="A974" s="842" t="s">
        <v>394</v>
      </c>
      <c r="B974" s="350"/>
      <c r="C974" s="295"/>
      <c r="D974" s="237"/>
      <c r="E974" s="236"/>
      <c r="F974" s="237"/>
    </row>
    <row r="975" spans="1:6">
      <c r="A975" s="842" t="s">
        <v>394</v>
      </c>
      <c r="B975" s="350"/>
      <c r="C975" s="295"/>
      <c r="D975" s="237"/>
      <c r="E975" s="236"/>
      <c r="F975" s="237"/>
    </row>
    <row r="976" spans="1:6">
      <c r="A976" s="843" t="s">
        <v>395</v>
      </c>
      <c r="B976" s="452"/>
      <c r="C976" s="295"/>
      <c r="D976" s="237"/>
      <c r="E976" s="236"/>
      <c r="F976" s="237"/>
    </row>
    <row r="977" spans="1:6" ht="14.25" thickBot="1">
      <c r="A977" s="844" t="s">
        <v>396</v>
      </c>
      <c r="B977" s="368"/>
      <c r="C977" s="845"/>
      <c r="D977" s="243"/>
      <c r="E977" s="242"/>
      <c r="F977" s="243"/>
    </row>
    <row r="978" spans="1:6" ht="14.25" thickBot="1">
      <c r="A978" s="846" t="s">
        <v>136</v>
      </c>
      <c r="B978" s="847"/>
      <c r="C978" s="848">
        <f>C972+C976+C977</f>
        <v>0</v>
      </c>
      <c r="D978" s="848">
        <f t="shared" ref="D978:F978" si="23">D972+D976+D977</f>
        <v>0</v>
      </c>
      <c r="E978" s="848">
        <f t="shared" si="23"/>
        <v>0</v>
      </c>
      <c r="F978" s="848">
        <f t="shared" si="23"/>
        <v>0</v>
      </c>
    </row>
    <row r="981" spans="1:6" ht="30" customHeight="1">
      <c r="A981" s="212" t="s">
        <v>397</v>
      </c>
      <c r="B981" s="212"/>
      <c r="C981" s="212"/>
      <c r="D981" s="212"/>
      <c r="E981" s="849"/>
      <c r="F981" s="849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7" t="s">
        <v>401</v>
      </c>
      <c r="B986" s="850"/>
      <c r="C986" s="851">
        <v>21</v>
      </c>
      <c r="D986" s="852">
        <v>24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7" t="s">
        <v>403</v>
      </c>
      <c r="B991" s="838" t="s">
        <v>404</v>
      </c>
      <c r="C991" s="838" t="s">
        <v>151</v>
      </c>
      <c r="D991" s="220" t="s">
        <v>405</v>
      </c>
      <c r="E991" s="219" t="s">
        <v>406</v>
      </c>
    </row>
    <row r="992" spans="1:6">
      <c r="A992" s="853" t="s">
        <v>80</v>
      </c>
      <c r="B992" s="252" t="s">
        <v>407</v>
      </c>
      <c r="C992" s="252">
        <v>0</v>
      </c>
      <c r="D992" s="253" t="s">
        <v>407</v>
      </c>
      <c r="E992" s="253" t="s">
        <v>407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408</v>
      </c>
      <c r="B994" s="237"/>
      <c r="C994" s="237"/>
      <c r="D994" s="236"/>
      <c r="E994" s="237"/>
    </row>
    <row r="995" spans="1:5">
      <c r="A995" s="854" t="s">
        <v>409</v>
      </c>
      <c r="B995" s="237"/>
      <c r="C995" s="237"/>
      <c r="D995" s="236"/>
      <c r="E995" s="237"/>
    </row>
    <row r="996" spans="1:5">
      <c r="A996" s="854" t="s">
        <v>410</v>
      </c>
      <c r="B996" s="237"/>
      <c r="C996" s="237"/>
      <c r="D996" s="236"/>
      <c r="E996" s="237"/>
    </row>
    <row r="997" spans="1:5">
      <c r="A997" s="854" t="s">
        <v>411</v>
      </c>
      <c r="B997" s="237"/>
      <c r="C997" s="237"/>
      <c r="D997" s="236"/>
      <c r="E997" s="237"/>
    </row>
    <row r="998" spans="1:5">
      <c r="A998" s="854" t="s">
        <v>412</v>
      </c>
      <c r="B998" s="237"/>
      <c r="C998" s="237"/>
      <c r="D998" s="236"/>
      <c r="E998" s="237"/>
    </row>
    <row r="999" spans="1:5" ht="14.25" thickBot="1">
      <c r="A999" s="855" t="s">
        <v>413</v>
      </c>
      <c r="B999" s="620"/>
      <c r="C999" s="620"/>
      <c r="D999" s="856"/>
      <c r="E999" s="620"/>
    </row>
    <row r="1010" spans="1:5" ht="14.25">
      <c r="A1010" s="582" t="s">
        <v>414</v>
      </c>
      <c r="B1010" s="857"/>
      <c r="C1010" s="857"/>
      <c r="D1010" s="857"/>
      <c r="E1010" s="857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8" t="s">
        <v>403</v>
      </c>
      <c r="B1012" s="859" t="s">
        <v>404</v>
      </c>
      <c r="C1012" s="859" t="s">
        <v>151</v>
      </c>
      <c r="D1012" s="860" t="s">
        <v>415</v>
      </c>
      <c r="E1012" s="861" t="s">
        <v>406</v>
      </c>
    </row>
    <row r="1013" spans="1:5">
      <c r="A1013" s="853" t="s">
        <v>80</v>
      </c>
      <c r="B1013" s="253" t="s">
        <v>407</v>
      </c>
      <c r="C1013" s="252">
        <v>0</v>
      </c>
      <c r="D1013" s="253" t="s">
        <v>407</v>
      </c>
      <c r="E1013" s="253" t="s">
        <v>407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408</v>
      </c>
      <c r="B1015" s="237"/>
      <c r="C1015" s="237"/>
      <c r="D1015" s="236"/>
      <c r="E1015" s="237"/>
    </row>
    <row r="1016" spans="1:5">
      <c r="A1016" s="854" t="s">
        <v>409</v>
      </c>
      <c r="B1016" s="237"/>
      <c r="C1016" s="237"/>
      <c r="D1016" s="236"/>
      <c r="E1016" s="237"/>
    </row>
    <row r="1017" spans="1:5">
      <c r="A1017" s="854" t="s">
        <v>410</v>
      </c>
      <c r="B1017" s="237"/>
      <c r="C1017" s="237"/>
      <c r="D1017" s="236"/>
      <c r="E1017" s="237"/>
    </row>
    <row r="1018" spans="1:5">
      <c r="A1018" s="854" t="s">
        <v>411</v>
      </c>
      <c r="B1018" s="237"/>
      <c r="C1018" s="237"/>
      <c r="D1018" s="236"/>
      <c r="E1018" s="237"/>
    </row>
    <row r="1019" spans="1:5">
      <c r="A1019" s="854" t="s">
        <v>412</v>
      </c>
      <c r="B1019" s="237"/>
      <c r="C1019" s="237"/>
      <c r="D1019" s="236"/>
      <c r="E1019" s="237"/>
    </row>
    <row r="1020" spans="1:5" ht="14.25" thickBot="1">
      <c r="A1020" s="855" t="s">
        <v>413</v>
      </c>
      <c r="B1020" s="620"/>
      <c r="C1020" s="620"/>
      <c r="D1020" s="856"/>
      <c r="E1020" s="620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416</v>
      </c>
      <c r="B1029" s="865"/>
      <c r="C1029" s="863">
        <v>45373</v>
      </c>
      <c r="D1029" s="863"/>
      <c r="E1029" s="865"/>
      <c r="F1029" s="864" t="s">
        <v>417</v>
      </c>
      <c r="G1029" s="864"/>
    </row>
    <row r="1030" spans="1:7" ht="15">
      <c r="A1030" s="865" t="s">
        <v>418</v>
      </c>
      <c r="B1030" s="341"/>
      <c r="C1030" s="864" t="s">
        <v>419</v>
      </c>
      <c r="D1030" s="866"/>
      <c r="E1030" s="865"/>
      <c r="F1030" s="864" t="s">
        <v>420</v>
      </c>
      <c r="G1030" s="86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234, ul. Ożarowska 59, 01-416 Warszawa
Informacja dodatkowa do sprawozdania finansowego za rok obrotowy zakończony 31 grudnia 2023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21 2023 –P234</vt:lpstr>
      <vt:lpstr>'ZAŁ. NR 21 2023 –P234'!Obszar_wydruku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2024-04-18T11:26:18Z</dcterms:created>
  <dcterms:modified xsi:type="dcterms:W3CDTF">2024-04-18T11:26:18Z</dcterms:modified>
</cp:coreProperties>
</file>