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1FA4D9CD-EA52-4099-BE7E-334B32063888}" xr6:coauthVersionLast="36" xr6:coauthVersionMax="36" xr10:uidLastSave="{00000000-0000-0000-0000-000000000000}"/>
  <bookViews>
    <workbookView xWindow="0" yWindow="0" windowWidth="28800" windowHeight="10305" xr2:uid="{026F24B0-984F-439B-8C1E-B9844E098539}"/>
  </bookViews>
  <sheets>
    <sheet name="ZAŁ. NR 21 2023 – 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D978" i="1"/>
  <c r="F972" i="1"/>
  <c r="E972" i="1"/>
  <c r="E978" i="1" s="1"/>
  <c r="D972" i="1"/>
  <c r="C972" i="1"/>
  <c r="C978" i="1" s="1"/>
  <c r="F945" i="1"/>
  <c r="F952" i="1" s="1"/>
  <c r="E945" i="1"/>
  <c r="F942" i="1"/>
  <c r="E942" i="1"/>
  <c r="E952" i="1" s="1"/>
  <c r="E936" i="1"/>
  <c r="F928" i="1"/>
  <c r="E928" i="1"/>
  <c r="F925" i="1"/>
  <c r="F936" i="1" s="1"/>
  <c r="E925" i="1"/>
  <c r="F888" i="1"/>
  <c r="E888" i="1"/>
  <c r="E882" i="1" s="1"/>
  <c r="E894" i="1" s="1"/>
  <c r="F884" i="1"/>
  <c r="F882" i="1" s="1"/>
  <c r="F894" i="1" s="1"/>
  <c r="E884" i="1"/>
  <c r="E854" i="1"/>
  <c r="F843" i="1"/>
  <c r="E843" i="1"/>
  <c r="F838" i="1"/>
  <c r="F854" i="1" s="1"/>
  <c r="E838" i="1"/>
  <c r="D805" i="1"/>
  <c r="C805" i="1"/>
  <c r="D797" i="1"/>
  <c r="F774" i="1"/>
  <c r="E774" i="1"/>
  <c r="F771" i="1"/>
  <c r="E771" i="1"/>
  <c r="F768" i="1"/>
  <c r="E768" i="1"/>
  <c r="F760" i="1"/>
  <c r="F759" i="1" s="1"/>
  <c r="F789" i="1" s="1"/>
  <c r="E760" i="1"/>
  <c r="E759" i="1"/>
  <c r="F746" i="1"/>
  <c r="E746" i="1"/>
  <c r="E789" i="1" s="1"/>
  <c r="C692" i="1"/>
  <c r="B692" i="1"/>
  <c r="C686" i="1"/>
  <c r="C685" i="1" s="1"/>
  <c r="B686" i="1"/>
  <c r="B685" i="1"/>
  <c r="C682" i="1"/>
  <c r="B682" i="1"/>
  <c r="B677" i="1" s="1"/>
  <c r="C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C301" i="1"/>
  <c r="D297" i="1"/>
  <c r="D305" i="1" s="1"/>
  <c r="C297" i="1"/>
  <c r="D293" i="1"/>
  <c r="C293" i="1"/>
  <c r="F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2" i="1" s="1"/>
  <c r="G269" i="1"/>
  <c r="G268" i="1"/>
  <c r="G267" i="1"/>
  <c r="G266" i="1"/>
  <c r="G265" i="1"/>
  <c r="G264" i="1"/>
  <c r="G263" i="1"/>
  <c r="F262" i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 s="1"/>
  <c r="D99" i="1"/>
  <c r="C99" i="1"/>
  <c r="B99" i="1"/>
  <c r="B103" i="1" s="1"/>
  <c r="B110" i="1" s="1"/>
  <c r="E98" i="1"/>
  <c r="E97" i="1"/>
  <c r="E96" i="1" s="1"/>
  <c r="D96" i="1"/>
  <c r="C96" i="1"/>
  <c r="C103" i="1" s="1"/>
  <c r="C110" i="1" s="1"/>
  <c r="B96" i="1"/>
  <c r="E95" i="1"/>
  <c r="E109" i="1" s="1"/>
  <c r="C73" i="1"/>
  <c r="C65" i="1"/>
  <c r="C68" i="1" s="1"/>
  <c r="C62" i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E29" i="1"/>
  <c r="B29" i="1"/>
  <c r="I28" i="1"/>
  <c r="I27" i="1"/>
  <c r="I26" i="1"/>
  <c r="G26" i="1"/>
  <c r="F26" i="1"/>
  <c r="E26" i="1"/>
  <c r="D26" i="1"/>
  <c r="C26" i="1"/>
  <c r="B26" i="1"/>
  <c r="I25" i="1"/>
  <c r="I24" i="1"/>
  <c r="I22" i="1" s="1"/>
  <c r="I23" i="1"/>
  <c r="H22" i="1"/>
  <c r="H29" i="1" s="1"/>
  <c r="G22" i="1"/>
  <c r="F22" i="1"/>
  <c r="F29" i="1" s="1"/>
  <c r="E22" i="1"/>
  <c r="D22" i="1"/>
  <c r="D29" i="1" s="1"/>
  <c r="C22" i="1"/>
  <c r="C29" i="1" s="1"/>
  <c r="B22" i="1"/>
  <c r="I21" i="1"/>
  <c r="G19" i="1"/>
  <c r="G37" i="1" s="1"/>
  <c r="D19" i="1"/>
  <c r="B19" i="1"/>
  <c r="I18" i="1"/>
  <c r="I17" i="1"/>
  <c r="I16" i="1"/>
  <c r="H16" i="1"/>
  <c r="G16" i="1"/>
  <c r="E16" i="1"/>
  <c r="D16" i="1"/>
  <c r="C16" i="1"/>
  <c r="B16" i="1"/>
  <c r="I15" i="1"/>
  <c r="I14" i="1"/>
  <c r="I13" i="1"/>
  <c r="I12" i="1" s="1"/>
  <c r="H12" i="1"/>
  <c r="H19" i="1" s="1"/>
  <c r="G12" i="1"/>
  <c r="F12" i="1"/>
  <c r="F19" i="1" s="1"/>
  <c r="E12" i="1"/>
  <c r="E19" i="1" s="1"/>
  <c r="E37" i="1" s="1"/>
  <c r="D12" i="1"/>
  <c r="C12" i="1"/>
  <c r="C19" i="1" s="1"/>
  <c r="C37" i="1" s="1"/>
  <c r="B12" i="1"/>
  <c r="I11" i="1"/>
  <c r="I19" i="1" s="1"/>
  <c r="F37" i="1" l="1"/>
  <c r="D37" i="1"/>
  <c r="H37" i="1"/>
  <c r="I29" i="1"/>
  <c r="I37" i="1"/>
  <c r="I559" i="1"/>
  <c r="I36" i="1"/>
  <c r="E103" i="1"/>
  <c r="E110" i="1" s="1"/>
  <c r="I557" i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<sst xmlns="http://schemas.openxmlformats.org/spreadsheetml/2006/main" count="643" uniqueCount="421">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</sst>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DD3B0C7F-03CD-460A-8A3E-AF1085AA83B6}"/>
    <cellStyle name="Normalny" xfId="0" builtinId="0"/>
    <cellStyle name="Normalny 2" xfId="4" xr:uid="{A8AD47C8-0118-448C-B278-19A8CC961901}"/>
    <cellStyle name="Normalny 3" xfId="5" xr:uid="{3E9EE018-656C-4FBB-A182-566BF17764F9}"/>
    <cellStyle name="Normalny_dzielnice termin spr." xfId="2" xr:uid="{769FAE20-2A21-4309-8B38-24C1BFF37E1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B3CEE-FB68-48A0-A70C-8CB956620EE4}">
  <sheetPr codeName="Arkusz4">
    <tabColor rgb="FF92D050"/>
  </sheetPr>
  <dimension ref="A2:J1030"/>
  <sheetViews>
    <sheetView tabSelected="1" view="pageLayout" topLeftCell="A748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1695200.74</v>
      </c>
      <c r="E11" s="40">
        <v>229931.89</v>
      </c>
      <c r="F11" s="40">
        <v>0</v>
      </c>
      <c r="G11" s="40">
        <v>336182.41</v>
      </c>
      <c r="H11" s="40">
        <v>0</v>
      </c>
      <c r="I11" s="41">
        <f>SUM(B11:H11)</f>
        <v>2261315.04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14470.21</v>
      </c>
      <c r="F12" s="43">
        <f t="shared" si="0"/>
        <v>0</v>
      </c>
      <c r="G12" s="43">
        <f t="shared" si="0"/>
        <v>6571</v>
      </c>
      <c r="H12" s="43">
        <f t="shared" si="0"/>
        <v>0</v>
      </c>
      <c r="I12" s="44">
        <f t="shared" si="0"/>
        <v>21041.21</v>
      </c>
    </row>
    <row r="13" spans="1:10">
      <c r="A13" s="45" t="s">
        <v>16</v>
      </c>
      <c r="B13" s="46"/>
      <c r="C13" s="46"/>
      <c r="D13" s="46">
        <v>0</v>
      </c>
      <c r="E13" s="47">
        <v>14470.21</v>
      </c>
      <c r="F13" s="47">
        <v>0</v>
      </c>
      <c r="G13" s="47">
        <v>6571</v>
      </c>
      <c r="H13" s="47">
        <v>0</v>
      </c>
      <c r="I13" s="48">
        <f>SUM(B13:H13)</f>
        <v>21041.21</v>
      </c>
    </row>
    <row r="14" spans="1:10">
      <c r="A14" s="45" t="s">
        <v>17</v>
      </c>
      <c r="B14" s="47"/>
      <c r="C14" s="47"/>
      <c r="D14" s="47">
        <v>0</v>
      </c>
      <c r="E14" s="47">
        <v>0</v>
      </c>
      <c r="F14" s="46">
        <v>0</v>
      </c>
      <c r="G14" s="47">
        <v>0</v>
      </c>
      <c r="H14" s="46">
        <v>0</v>
      </c>
      <c r="I14" s="48">
        <f>SUM(B14:H14)</f>
        <v>0</v>
      </c>
    </row>
    <row r="15" spans="1:10">
      <c r="A15" s="45" t="s">
        <v>18</v>
      </c>
      <c r="B15" s="47"/>
      <c r="C15" s="46"/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10381</v>
      </c>
      <c r="F16" s="43">
        <v>0</v>
      </c>
      <c r="G16" s="43">
        <f t="shared" si="1"/>
        <v>6234.78</v>
      </c>
      <c r="H16" s="43">
        <f t="shared" si="1"/>
        <v>0</v>
      </c>
      <c r="I16" s="44">
        <f t="shared" si="1"/>
        <v>16615.78</v>
      </c>
    </row>
    <row r="17" spans="1:9">
      <c r="A17" s="45" t="s">
        <v>20</v>
      </c>
      <c r="B17" s="46"/>
      <c r="C17" s="46"/>
      <c r="D17" s="46">
        <v>0</v>
      </c>
      <c r="E17" s="47">
        <v>10381</v>
      </c>
      <c r="F17" s="47">
        <v>0</v>
      </c>
      <c r="G17" s="47">
        <v>6234.78</v>
      </c>
      <c r="H17" s="46">
        <v>0</v>
      </c>
      <c r="I17" s="48">
        <f>SUM(B17:H17)</f>
        <v>16615.78</v>
      </c>
    </row>
    <row r="18" spans="1:9">
      <c r="A18" s="45" t="s">
        <v>17</v>
      </c>
      <c r="B18" s="47"/>
      <c r="C18" s="46"/>
      <c r="D18" s="47"/>
      <c r="E18" s="47">
        <v>0</v>
      </c>
      <c r="F18" s="46">
        <v>0</v>
      </c>
      <c r="G18" s="47">
        <v>0</v>
      </c>
      <c r="H18" s="47">
        <v>0</v>
      </c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1695200.74</v>
      </c>
      <c r="E19" s="43">
        <f t="shared" si="2"/>
        <v>234021.1</v>
      </c>
      <c r="F19" s="43">
        <f t="shared" si="2"/>
        <v>0</v>
      </c>
      <c r="G19" s="43">
        <f t="shared" si="2"/>
        <v>336518.62999999995</v>
      </c>
      <c r="H19" s="43">
        <f t="shared" si="2"/>
        <v>0</v>
      </c>
      <c r="I19" s="44">
        <f t="shared" si="2"/>
        <v>2265740.4700000002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1333390.06</v>
      </c>
      <c r="E21" s="40">
        <v>229531.89</v>
      </c>
      <c r="F21" s="40">
        <v>0</v>
      </c>
      <c r="G21" s="40">
        <v>336182.41</v>
      </c>
      <c r="H21" s="40">
        <v>0</v>
      </c>
      <c r="I21" s="41">
        <f>SUM(B21:H21)</f>
        <v>1899104.36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13951.29</v>
      </c>
      <c r="E22" s="49">
        <f t="shared" si="3"/>
        <v>14870.21</v>
      </c>
      <c r="F22" s="49">
        <f t="shared" si="3"/>
        <v>0</v>
      </c>
      <c r="G22" s="49">
        <f t="shared" si="3"/>
        <v>6571</v>
      </c>
      <c r="H22" s="49">
        <f t="shared" si="3"/>
        <v>0</v>
      </c>
      <c r="I22" s="41">
        <f t="shared" si="3"/>
        <v>35392.5</v>
      </c>
    </row>
    <row r="23" spans="1:9">
      <c r="A23" s="45" t="s">
        <v>23</v>
      </c>
      <c r="B23" s="47"/>
      <c r="C23" s="47"/>
      <c r="D23" s="50">
        <v>13951.29</v>
      </c>
      <c r="E23" s="50">
        <v>400</v>
      </c>
      <c r="F23" s="50">
        <v>0</v>
      </c>
      <c r="G23" s="50">
        <v>0</v>
      </c>
      <c r="H23" s="51">
        <v>0</v>
      </c>
      <c r="I23" s="52">
        <f t="shared" ref="I23:I28" si="4">SUM(B23:H23)</f>
        <v>14351.29</v>
      </c>
    </row>
    <row r="24" spans="1:9">
      <c r="A24" s="45" t="s">
        <v>17</v>
      </c>
      <c r="B24" s="46"/>
      <c r="C24" s="46"/>
      <c r="D24" s="50">
        <v>0</v>
      </c>
      <c r="E24" s="50">
        <v>14470.21</v>
      </c>
      <c r="F24" s="50">
        <v>0</v>
      </c>
      <c r="G24" s="50">
        <v>6571</v>
      </c>
      <c r="H24" s="51">
        <v>0</v>
      </c>
      <c r="I24" s="52">
        <f t="shared" si="4"/>
        <v>21041.21</v>
      </c>
    </row>
    <row r="25" spans="1:9">
      <c r="A25" s="45" t="s">
        <v>18</v>
      </c>
      <c r="B25" s="46"/>
      <c r="C25" s="46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10381</v>
      </c>
      <c r="F26" s="49">
        <f t="shared" si="5"/>
        <v>0</v>
      </c>
      <c r="G26" s="49">
        <f t="shared" si="5"/>
        <v>6234.78</v>
      </c>
      <c r="H26" s="49">
        <v>0</v>
      </c>
      <c r="I26" s="41">
        <f t="shared" si="5"/>
        <v>16615.78</v>
      </c>
    </row>
    <row r="27" spans="1:9">
      <c r="A27" s="45" t="s">
        <v>20</v>
      </c>
      <c r="B27" s="46"/>
      <c r="C27" s="46"/>
      <c r="D27" s="51">
        <v>0</v>
      </c>
      <c r="E27" s="50">
        <v>10381</v>
      </c>
      <c r="F27" s="50">
        <v>0</v>
      </c>
      <c r="G27" s="50">
        <v>6234.78</v>
      </c>
      <c r="H27" s="51">
        <v>0</v>
      </c>
      <c r="I27" s="52">
        <f t="shared" si="4"/>
        <v>16615.78</v>
      </c>
    </row>
    <row r="28" spans="1:9">
      <c r="A28" s="45" t="s">
        <v>17</v>
      </c>
      <c r="B28" s="46"/>
      <c r="C28" s="46"/>
      <c r="D28" s="50">
        <v>0</v>
      </c>
      <c r="E28" s="50">
        <v>0</v>
      </c>
      <c r="F28" s="51">
        <v>0</v>
      </c>
      <c r="G28" s="50">
        <v>0</v>
      </c>
      <c r="H28" s="50">
        <v>0</v>
      </c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1347341.35</v>
      </c>
      <c r="E29" s="49">
        <f t="shared" si="6"/>
        <v>234021.1</v>
      </c>
      <c r="F29" s="49">
        <f t="shared" si="6"/>
        <v>0</v>
      </c>
      <c r="G29" s="49">
        <f t="shared" si="6"/>
        <v>336518.62999999995</v>
      </c>
      <c r="H29" s="49">
        <f t="shared" si="6"/>
        <v>0</v>
      </c>
      <c r="I29" s="41">
        <f t="shared" si="6"/>
        <v>1917881.08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44">
        <f>SUM(B31:H31)</f>
        <v>0</v>
      </c>
    </row>
    <row r="32" spans="1:9">
      <c r="A32" s="45" t="s">
        <v>25</v>
      </c>
      <c r="B32" s="47"/>
      <c r="C32" s="47"/>
      <c r="D32" s="47">
        <v>0</v>
      </c>
      <c r="E32" s="47">
        <v>0</v>
      </c>
      <c r="F32" s="47">
        <v>0</v>
      </c>
      <c r="G32" s="47">
        <v>0</v>
      </c>
      <c r="H32" s="46">
        <v>0</v>
      </c>
      <c r="I32" s="48">
        <f>SUM(B32:H32)</f>
        <v>0</v>
      </c>
    </row>
    <row r="33" spans="1:9">
      <c r="A33" s="45" t="s">
        <v>26</v>
      </c>
      <c r="B33" s="53"/>
      <c r="C33" s="53"/>
      <c r="D33" s="53">
        <v>0</v>
      </c>
      <c r="E33" s="53">
        <v>0</v>
      </c>
      <c r="F33" s="53">
        <v>0</v>
      </c>
      <c r="G33" s="53">
        <v>0</v>
      </c>
      <c r="H33" s="54">
        <v>0</v>
      </c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361810.67999999993</v>
      </c>
      <c r="E36" s="58">
        <f>E11-E21-E31</f>
        <v>400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362210.67999999993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347859.3899999999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347859.39000000013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4452.4399999999996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>
        <v>0</v>
      </c>
    </row>
    <row r="55" spans="1:3" ht="15">
      <c r="A55" s="86" t="s">
        <v>17</v>
      </c>
      <c r="B55" s="87"/>
      <c r="C55" s="88">
        <v>0</v>
      </c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>
        <v>0</v>
      </c>
    </row>
    <row r="58" spans="1:3" ht="15">
      <c r="A58" s="86" t="s">
        <v>17</v>
      </c>
      <c r="B58" s="87"/>
      <c r="C58" s="88">
        <v>0</v>
      </c>
    </row>
    <row r="59" spans="1:3" ht="15">
      <c r="A59" s="83" t="s">
        <v>21</v>
      </c>
      <c r="B59" s="84"/>
      <c r="C59" s="85">
        <f>C52+C53-C56</f>
        <v>4452.4399999999996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4452.4399999999996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>
        <v>0</v>
      </c>
    </row>
    <row r="64" spans="1:3" ht="15">
      <c r="A64" s="86" t="s">
        <v>17</v>
      </c>
      <c r="B64" s="87"/>
      <c r="C64" s="89">
        <v>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>
        <v>0</v>
      </c>
    </row>
    <row r="67" spans="1:3" ht="15">
      <c r="A67" s="90" t="s">
        <v>17</v>
      </c>
      <c r="B67" s="91"/>
      <c r="C67" s="92">
        <v>0</v>
      </c>
    </row>
    <row r="68" spans="1:3" ht="15">
      <c r="A68" s="93" t="s">
        <v>21</v>
      </c>
      <c r="B68" s="94"/>
      <c r="C68" s="95">
        <f>C61+C62-C65</f>
        <v>4452.4399999999996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>
        <v>0</v>
      </c>
    </row>
    <row r="72" spans="1:3" ht="15">
      <c r="A72" s="86" t="s">
        <v>26</v>
      </c>
      <c r="B72" s="87"/>
      <c r="C72" s="88">
        <v>0</v>
      </c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v>0</v>
      </c>
    </row>
    <row r="76" spans="1:3" ht="15.75" thickBot="1">
      <c r="A76" s="102" t="s">
        <v>21</v>
      </c>
      <c r="B76" s="103"/>
      <c r="C76" s="104"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48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237.78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>
        <v>237.78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/>
      <c r="D468" s="456"/>
    </row>
    <row r="469" spans="1:4" ht="14.25" thickBot="1">
      <c r="A469" s="439" t="s">
        <v>197</v>
      </c>
      <c r="B469" s="440"/>
      <c r="C469" s="418">
        <f>SUM(C470:C479)</f>
        <v>145.78</v>
      </c>
      <c r="D469" s="419">
        <f>SUM(D470:D479)</f>
        <v>1187.71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v>145.78</v>
      </c>
      <c r="D474" s="450">
        <v>1187.71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145.78</v>
      </c>
      <c r="D480" s="303">
        <f>D458+D469</f>
        <v>1425.49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7"/>
      <c r="D516" s="487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40278.269999999997</v>
      </c>
      <c r="D523" s="489">
        <v>21044.43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39.979999999999997</v>
      </c>
      <c r="D578" s="567">
        <v>0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487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>
        <v>0</v>
      </c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/>
    </row>
    <row r="589" spans="1:9" ht="24.75" customHeight="1" thickBot="1">
      <c r="A589" s="578" t="s">
        <v>251</v>
      </c>
      <c r="B589" s="579"/>
      <c r="C589" s="571"/>
      <c r="D589" s="571"/>
    </row>
    <row r="590" spans="1:9" ht="16.5" thickBot="1">
      <c r="A590" s="580" t="s">
        <v>96</v>
      </c>
      <c r="B590" s="581"/>
      <c r="C590" s="358">
        <f>SUM(C578+C579+C580+C581+C589)</f>
        <v>39.979999999999997</v>
      </c>
      <c r="D590" s="358">
        <f>SUM(D578+D579+D580+D581+D589)</f>
        <v>0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>
        <v>0</v>
      </c>
      <c r="C597" s="588">
        <v>0</v>
      </c>
      <c r="D597" s="589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>
      <c r="A680" s="618"/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267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268</v>
      </c>
      <c r="B685" s="615">
        <f>B686+B692</f>
        <v>334046.12</v>
      </c>
      <c r="C685" s="615">
        <f>C686+C692</f>
        <v>515865</v>
      </c>
    </row>
    <row r="686" spans="1:3">
      <c r="A686" s="625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idden="1">
      <c r="A688" s="627"/>
      <c r="B688" s="628"/>
      <c r="C688" s="629"/>
    </row>
    <row r="689" spans="1:9" hidden="1">
      <c r="A689" s="627"/>
      <c r="B689" s="237"/>
      <c r="C689" s="238"/>
    </row>
    <row r="690" spans="1:9" hidden="1">
      <c r="A690" s="630"/>
      <c r="B690" s="237"/>
      <c r="C690" s="238"/>
    </row>
    <row r="691" spans="1:9" ht="76.5">
      <c r="A691" s="627" t="s">
        <v>269</v>
      </c>
      <c r="B691" s="237"/>
      <c r="C691" s="238"/>
    </row>
    <row r="692" spans="1:9">
      <c r="A692" s="631" t="s">
        <v>267</v>
      </c>
      <c r="B692" s="632">
        <f>SUM(B694:B695)</f>
        <v>334046.12</v>
      </c>
      <c r="C692" s="632">
        <f>SUM(C694:C695)</f>
        <v>515865</v>
      </c>
    </row>
    <row r="693" spans="1:9">
      <c r="A693" s="626" t="s">
        <v>50</v>
      </c>
      <c r="B693" s="633"/>
      <c r="C693" s="633"/>
    </row>
    <row r="694" spans="1:9" ht="25.5">
      <c r="A694" s="634" t="s">
        <v>270</v>
      </c>
      <c r="B694" s="635"/>
      <c r="C694" s="636"/>
    </row>
    <row r="695" spans="1:9" ht="39" thickBot="1">
      <c r="A695" s="637" t="s">
        <v>271</v>
      </c>
      <c r="B695" s="638">
        <v>334046.12</v>
      </c>
      <c r="C695" s="638">
        <v>515865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0"/>
      <c r="C700" s="640"/>
      <c r="D700" s="640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275</v>
      </c>
      <c r="B742" s="582"/>
      <c r="C742" s="582"/>
    </row>
    <row r="743" spans="1:7" ht="14.25">
      <c r="A743" s="305" t="s">
        <v>276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193438.63999999998</v>
      </c>
      <c r="F746" s="655">
        <f>SUM(F747:F754)</f>
        <v>223763.04</v>
      </c>
      <c r="G746" s="656"/>
    </row>
    <row r="747" spans="1:7">
      <c r="A747" s="657" t="s">
        <v>279</v>
      </c>
      <c r="B747" s="658"/>
      <c r="C747" s="658"/>
      <c r="D747" s="659"/>
      <c r="E747" s="660">
        <v>6243.84</v>
      </c>
      <c r="F747" s="660">
        <v>6243.84</v>
      </c>
      <c r="G747" s="260"/>
    </row>
    <row r="748" spans="1:7">
      <c r="A748" s="661" t="s">
        <v>280</v>
      </c>
      <c r="B748" s="662"/>
      <c r="C748" s="662"/>
      <c r="D748" s="663"/>
      <c r="E748" s="664"/>
      <c r="F748" s="665"/>
      <c r="G748" s="260"/>
    </row>
    <row r="749" spans="1:7">
      <c r="A749" s="661" t="s">
        <v>281</v>
      </c>
      <c r="B749" s="662"/>
      <c r="C749" s="662"/>
      <c r="D749" s="663"/>
      <c r="E749" s="664"/>
      <c r="F749" s="665"/>
      <c r="G749" s="260"/>
    </row>
    <row r="750" spans="1:7">
      <c r="A750" s="666" t="s">
        <v>282</v>
      </c>
      <c r="B750" s="667"/>
      <c r="C750" s="667"/>
      <c r="D750" s="668"/>
      <c r="E750" s="665">
        <v>186702.8</v>
      </c>
      <c r="F750" s="665">
        <v>217507.20000000001</v>
      </c>
      <c r="G750" s="260"/>
    </row>
    <row r="751" spans="1:7">
      <c r="A751" s="661" t="s">
        <v>283</v>
      </c>
      <c r="B751" s="662"/>
      <c r="C751" s="662"/>
      <c r="D751" s="663"/>
      <c r="E751" s="664"/>
      <c r="F751" s="665"/>
      <c r="G751" s="260"/>
    </row>
    <row r="752" spans="1:7">
      <c r="A752" s="669" t="s">
        <v>284</v>
      </c>
      <c r="B752" s="670"/>
      <c r="C752" s="670"/>
      <c r="D752" s="671"/>
      <c r="E752" s="664"/>
      <c r="F752" s="665"/>
      <c r="G752" s="260"/>
    </row>
    <row r="753" spans="1:7">
      <c r="A753" s="669" t="s">
        <v>285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286</v>
      </c>
      <c r="B754" s="673"/>
      <c r="C754" s="673"/>
      <c r="D754" s="674"/>
      <c r="E754" s="675">
        <v>492</v>
      </c>
      <c r="F754" s="675">
        <v>12</v>
      </c>
      <c r="G754" s="260"/>
    </row>
    <row r="755" spans="1:7" ht="14.25" thickBot="1">
      <c r="A755" s="652" t="s">
        <v>287</v>
      </c>
      <c r="B755" s="653"/>
      <c r="C755" s="653"/>
      <c r="D755" s="654"/>
      <c r="E755" s="676">
        <v>-1116.3699999999999</v>
      </c>
      <c r="F755" s="676">
        <v>1279.71</v>
      </c>
      <c r="G755" s="656"/>
    </row>
    <row r="756" spans="1:7" ht="14.25" thickBot="1">
      <c r="A756" s="677" t="s">
        <v>288</v>
      </c>
      <c r="B756" s="678"/>
      <c r="C756" s="678"/>
      <c r="D756" s="679"/>
      <c r="E756" s="680"/>
      <c r="F756" s="681"/>
      <c r="G756" s="656"/>
    </row>
    <row r="757" spans="1:7" ht="14.25" thickBot="1">
      <c r="A757" s="677" t="s">
        <v>289</v>
      </c>
      <c r="B757" s="678"/>
      <c r="C757" s="678"/>
      <c r="D757" s="679"/>
      <c r="E757" s="682"/>
      <c r="F757" s="676"/>
      <c r="G757" s="656"/>
    </row>
    <row r="758" spans="1:7" ht="14.25" thickBot="1">
      <c r="A758" s="677" t="s">
        <v>290</v>
      </c>
      <c r="B758" s="678"/>
      <c r="C758" s="678"/>
      <c r="D758" s="679"/>
      <c r="E758" s="682"/>
      <c r="F758" s="676"/>
      <c r="G758" s="656"/>
    </row>
    <row r="759" spans="1:7" ht="14.25" thickBot="1">
      <c r="A759" s="677" t="s">
        <v>291</v>
      </c>
      <c r="B759" s="678"/>
      <c r="C759" s="678"/>
      <c r="D759" s="679"/>
      <c r="E759" s="655">
        <f>E760+E768+E771+E774</f>
        <v>0</v>
      </c>
      <c r="F759" s="655">
        <f>F760+F768+F771+F774</f>
        <v>0</v>
      </c>
      <c r="G759" s="656"/>
    </row>
    <row r="760" spans="1:7">
      <c r="A760" s="657" t="s">
        <v>292</v>
      </c>
      <c r="B760" s="658"/>
      <c r="C760" s="658"/>
      <c r="D760" s="659"/>
      <c r="E760" s="683">
        <f>SUM(E761:E767)</f>
        <v>0</v>
      </c>
      <c r="F760" s="683">
        <f>SUM(F761:F767)</f>
        <v>0</v>
      </c>
      <c r="G760" s="260"/>
    </row>
    <row r="761" spans="1:7">
      <c r="A761" s="684" t="s">
        <v>293</v>
      </c>
      <c r="B761" s="685"/>
      <c r="C761" s="685"/>
      <c r="D761" s="686"/>
      <c r="E761" s="687"/>
      <c r="F761" s="688"/>
      <c r="G761" s="689"/>
    </row>
    <row r="762" spans="1:7">
      <c r="A762" s="684" t="s">
        <v>294</v>
      </c>
      <c r="B762" s="685"/>
      <c r="C762" s="685"/>
      <c r="D762" s="686"/>
      <c r="E762" s="687"/>
      <c r="F762" s="688"/>
      <c r="G762" s="689"/>
    </row>
    <row r="763" spans="1:7">
      <c r="A763" s="684" t="s">
        <v>295</v>
      </c>
      <c r="B763" s="685"/>
      <c r="C763" s="685"/>
      <c r="D763" s="686"/>
      <c r="E763" s="687"/>
      <c r="F763" s="688"/>
      <c r="G763" s="689"/>
    </row>
    <row r="764" spans="1:7">
      <c r="A764" s="684" t="s">
        <v>296</v>
      </c>
      <c r="B764" s="685"/>
      <c r="C764" s="685"/>
      <c r="D764" s="686"/>
      <c r="E764" s="687"/>
      <c r="F764" s="688"/>
      <c r="G764" s="689"/>
    </row>
    <row r="765" spans="1:7">
      <c r="A765" s="684" t="s">
        <v>297</v>
      </c>
      <c r="B765" s="685"/>
      <c r="C765" s="685"/>
      <c r="D765" s="686"/>
      <c r="E765" s="687"/>
      <c r="F765" s="688"/>
      <c r="G765" s="689"/>
    </row>
    <row r="766" spans="1:7">
      <c r="A766" s="684" t="s">
        <v>298</v>
      </c>
      <c r="B766" s="685"/>
      <c r="C766" s="685"/>
      <c r="D766" s="686"/>
      <c r="E766" s="687"/>
      <c r="F766" s="688"/>
      <c r="G766" s="689"/>
    </row>
    <row r="767" spans="1:7">
      <c r="A767" s="684" t="s">
        <v>299</v>
      </c>
      <c r="B767" s="685"/>
      <c r="C767" s="685"/>
      <c r="D767" s="686"/>
      <c r="E767" s="687"/>
      <c r="F767" s="688"/>
      <c r="G767" s="689"/>
    </row>
    <row r="768" spans="1:7">
      <c r="A768" s="669" t="s">
        <v>300</v>
      </c>
      <c r="B768" s="670"/>
      <c r="C768" s="670"/>
      <c r="D768" s="671"/>
      <c r="E768" s="690">
        <f>SUM(E769:E770)</f>
        <v>0</v>
      </c>
      <c r="F768" s="690">
        <f>SUM(F769:F770)</f>
        <v>0</v>
      </c>
      <c r="G768" s="260"/>
    </row>
    <row r="769" spans="1:7">
      <c r="A769" s="684" t="s">
        <v>301</v>
      </c>
      <c r="B769" s="685"/>
      <c r="C769" s="685"/>
      <c r="D769" s="686"/>
      <c r="E769" s="687"/>
      <c r="F769" s="688"/>
      <c r="G769" s="689"/>
    </row>
    <row r="770" spans="1:7">
      <c r="A770" s="684" t="s">
        <v>302</v>
      </c>
      <c r="B770" s="685"/>
      <c r="C770" s="685"/>
      <c r="D770" s="686"/>
      <c r="E770" s="687"/>
      <c r="F770" s="688"/>
      <c r="G770" s="689"/>
    </row>
    <row r="771" spans="1:7">
      <c r="A771" s="661" t="s">
        <v>303</v>
      </c>
      <c r="B771" s="662"/>
      <c r="C771" s="662"/>
      <c r="D771" s="663"/>
      <c r="E771" s="690">
        <f>SUM(E772:E773)</f>
        <v>0</v>
      </c>
      <c r="F771" s="690">
        <f>SUM(F772:F773)</f>
        <v>0</v>
      </c>
      <c r="G771" s="260"/>
    </row>
    <row r="772" spans="1:7">
      <c r="A772" s="684" t="s">
        <v>304</v>
      </c>
      <c r="B772" s="685"/>
      <c r="C772" s="685"/>
      <c r="D772" s="686"/>
      <c r="E772" s="687"/>
      <c r="F772" s="688"/>
      <c r="G772" s="689"/>
    </row>
    <row r="773" spans="1:7">
      <c r="A773" s="684" t="s">
        <v>305</v>
      </c>
      <c r="B773" s="685"/>
      <c r="C773" s="685"/>
      <c r="D773" s="686"/>
      <c r="E773" s="687"/>
      <c r="F773" s="688"/>
      <c r="G773" s="689"/>
    </row>
    <row r="774" spans="1:7">
      <c r="A774" s="661" t="s">
        <v>306</v>
      </c>
      <c r="B774" s="662"/>
      <c r="C774" s="662"/>
      <c r="D774" s="663"/>
      <c r="E774" s="690">
        <f>SUM(E775:E788)</f>
        <v>0</v>
      </c>
      <c r="F774" s="690">
        <f>SUM(F775:F788)</f>
        <v>0</v>
      </c>
      <c r="G774" s="260"/>
    </row>
    <row r="775" spans="1:7">
      <c r="A775" s="684" t="s">
        <v>307</v>
      </c>
      <c r="B775" s="685"/>
      <c r="C775" s="685"/>
      <c r="D775" s="686"/>
      <c r="E775" s="664"/>
      <c r="F775" s="665"/>
      <c r="G775" s="260"/>
    </row>
    <row r="776" spans="1:7">
      <c r="A776" s="684" t="s">
        <v>308</v>
      </c>
      <c r="B776" s="685"/>
      <c r="C776" s="685"/>
      <c r="D776" s="686"/>
      <c r="E776" s="664"/>
      <c r="F776" s="665"/>
      <c r="G776" s="260"/>
    </row>
    <row r="777" spans="1:7">
      <c r="A777" s="684" t="s">
        <v>309</v>
      </c>
      <c r="B777" s="685"/>
      <c r="C777" s="685"/>
      <c r="D777" s="686"/>
      <c r="E777" s="664"/>
      <c r="F777" s="665"/>
      <c r="G777" s="260"/>
    </row>
    <row r="778" spans="1:7">
      <c r="A778" s="684" t="s">
        <v>310</v>
      </c>
      <c r="B778" s="685"/>
      <c r="C778" s="685"/>
      <c r="D778" s="686"/>
      <c r="E778" s="664"/>
      <c r="F778" s="665"/>
      <c r="G778" s="260"/>
    </row>
    <row r="779" spans="1:7">
      <c r="A779" s="684" t="s">
        <v>311</v>
      </c>
      <c r="B779" s="685"/>
      <c r="C779" s="685"/>
      <c r="D779" s="686"/>
      <c r="E779" s="664"/>
      <c r="F779" s="665"/>
      <c r="G779" s="260"/>
    </row>
    <row r="780" spans="1:7">
      <c r="A780" s="684" t="s">
        <v>312</v>
      </c>
      <c r="B780" s="685"/>
      <c r="C780" s="685"/>
      <c r="D780" s="686"/>
      <c r="E780" s="664"/>
      <c r="F780" s="665"/>
      <c r="G780" s="260"/>
    </row>
    <row r="781" spans="1:7">
      <c r="A781" s="684" t="s">
        <v>313</v>
      </c>
      <c r="B781" s="685"/>
      <c r="C781" s="685"/>
      <c r="D781" s="686"/>
      <c r="E781" s="664"/>
      <c r="F781" s="665"/>
      <c r="G781" s="260"/>
    </row>
    <row r="782" spans="1:7">
      <c r="A782" s="684" t="s">
        <v>314</v>
      </c>
      <c r="B782" s="685"/>
      <c r="C782" s="685"/>
      <c r="D782" s="686"/>
      <c r="E782" s="664"/>
      <c r="F782" s="665"/>
      <c r="G782" s="260"/>
    </row>
    <row r="783" spans="1:7">
      <c r="A783" s="684" t="s">
        <v>315</v>
      </c>
      <c r="B783" s="685"/>
      <c r="C783" s="685"/>
      <c r="D783" s="686"/>
      <c r="E783" s="664"/>
      <c r="F783" s="665"/>
      <c r="G783" s="260"/>
    </row>
    <row r="784" spans="1:7">
      <c r="A784" s="691" t="s">
        <v>316</v>
      </c>
      <c r="B784" s="692"/>
      <c r="C784" s="692"/>
      <c r="D784" s="693"/>
      <c r="E784" s="664"/>
      <c r="F784" s="665"/>
      <c r="G784" s="260"/>
    </row>
    <row r="785" spans="1:7">
      <c r="A785" s="691" t="s">
        <v>317</v>
      </c>
      <c r="B785" s="692"/>
      <c r="C785" s="692"/>
      <c r="D785" s="693"/>
      <c r="E785" s="664"/>
      <c r="F785" s="665"/>
      <c r="G785" s="260"/>
    </row>
    <row r="786" spans="1:7">
      <c r="A786" s="691" t="s">
        <v>318</v>
      </c>
      <c r="B786" s="692"/>
      <c r="C786" s="692"/>
      <c r="D786" s="693"/>
      <c r="E786" s="664"/>
      <c r="F786" s="665"/>
      <c r="G786" s="260"/>
    </row>
    <row r="787" spans="1:7">
      <c r="A787" s="694" t="s">
        <v>319</v>
      </c>
      <c r="B787" s="695"/>
      <c r="C787" s="695"/>
      <c r="D787" s="696"/>
      <c r="E787" s="664"/>
      <c r="F787" s="665"/>
      <c r="G787" s="260"/>
    </row>
    <row r="788" spans="1:7" ht="14.25" thickBot="1">
      <c r="A788" s="697" t="s">
        <v>299</v>
      </c>
      <c r="B788" s="698"/>
      <c r="C788" s="698"/>
      <c r="D788" s="699"/>
      <c r="E788" s="664"/>
      <c r="F788" s="665"/>
      <c r="G788" s="260"/>
    </row>
    <row r="789" spans="1:7" ht="14.25" thickBot="1">
      <c r="A789" s="700" t="s">
        <v>320</v>
      </c>
      <c r="B789" s="701"/>
      <c r="C789" s="701"/>
      <c r="D789" s="702"/>
      <c r="E789" s="703">
        <f>SUM(E746+E755+E756+E757+E758+E759)</f>
        <v>192322.27</v>
      </c>
      <c r="F789" s="703">
        <f>SUM(F746+F755+F756+F757+F758+F759)</f>
        <v>225042.75</v>
      </c>
      <c r="G789" s="656"/>
    </row>
    <row r="790" spans="1:7">
      <c r="A790" s="704"/>
      <c r="B790" s="704"/>
      <c r="C790" s="704"/>
      <c r="D790" s="704"/>
      <c r="E790" s="704"/>
      <c r="F790" s="704"/>
      <c r="G790" s="656"/>
    </row>
    <row r="791" spans="1:7">
      <c r="A791" s="12" t="s">
        <v>321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5" customHeight="1">
      <c r="A793" s="705" t="s">
        <v>322</v>
      </c>
      <c r="B793" s="706"/>
      <c r="C793" s="707" t="s">
        <v>263</v>
      </c>
      <c r="D793" s="707" t="s">
        <v>264</v>
      </c>
    </row>
    <row r="794" spans="1:7" ht="15.75" customHeight="1" thickBot="1">
      <c r="A794" s="708"/>
      <c r="B794" s="709"/>
      <c r="C794" s="710"/>
      <c r="D794" s="710"/>
    </row>
    <row r="795" spans="1:7">
      <c r="A795" s="711" t="s">
        <v>323</v>
      </c>
      <c r="B795" s="712"/>
      <c r="C795" s="713">
        <v>57453.85</v>
      </c>
      <c r="D795" s="713">
        <v>70571.13</v>
      </c>
    </row>
    <row r="796" spans="1:7">
      <c r="A796" s="448" t="s">
        <v>324</v>
      </c>
      <c r="B796" s="449"/>
      <c r="C796" s="628"/>
      <c r="D796" s="629"/>
    </row>
    <row r="797" spans="1:7">
      <c r="A797" s="448" t="s">
        <v>325</v>
      </c>
      <c r="B797" s="449"/>
      <c r="C797" s="629">
        <v>23216.400000000001</v>
      </c>
      <c r="D797" s="629">
        <f>73451.64+13638</f>
        <v>87089.64</v>
      </c>
    </row>
    <row r="798" spans="1:7" ht="29.45" customHeight="1">
      <c r="A798" s="451" t="s">
        <v>326</v>
      </c>
      <c r="B798" s="452"/>
      <c r="C798" s="628"/>
      <c r="D798" s="629"/>
    </row>
    <row r="799" spans="1:7" ht="42" customHeight="1">
      <c r="A799" s="451" t="s">
        <v>327</v>
      </c>
      <c r="B799" s="452"/>
      <c r="C799" s="628"/>
      <c r="D799" s="629"/>
    </row>
    <row r="800" spans="1:7" ht="29.45" customHeight="1">
      <c r="A800" s="451" t="s">
        <v>328</v>
      </c>
      <c r="B800" s="452"/>
      <c r="C800" s="629">
        <v>1503.27</v>
      </c>
      <c r="D800" s="629">
        <v>1531.09</v>
      </c>
    </row>
    <row r="801" spans="1:4">
      <c r="A801" s="451" t="s">
        <v>329</v>
      </c>
      <c r="B801" s="452"/>
      <c r="C801" s="628"/>
      <c r="D801" s="629"/>
    </row>
    <row r="802" spans="1:4" ht="21.75" customHeight="1">
      <c r="A802" s="574" t="s">
        <v>330</v>
      </c>
      <c r="B802" s="575"/>
      <c r="C802" s="628"/>
      <c r="D802" s="629"/>
    </row>
    <row r="803" spans="1:4" ht="33" customHeight="1">
      <c r="A803" s="451" t="s">
        <v>331</v>
      </c>
      <c r="B803" s="452"/>
      <c r="C803" s="714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5" t="s">
        <v>83</v>
      </c>
      <c r="B805" s="716"/>
      <c r="C805" s="717">
        <f>SUM(C795:C804)</f>
        <v>82173.52</v>
      </c>
      <c r="D805" s="717">
        <f>SUM(D795:D804)</f>
        <v>159191.86000000002</v>
      </c>
    </row>
    <row r="835" spans="1:6" ht="14.25">
      <c r="A835" s="305" t="s">
        <v>332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18" t="s">
        <v>333</v>
      </c>
      <c r="B837" s="719"/>
      <c r="C837" s="719"/>
      <c r="D837" s="720"/>
      <c r="E837" s="613" t="s">
        <v>263</v>
      </c>
      <c r="F837" s="343" t="s">
        <v>264</v>
      </c>
    </row>
    <row r="838" spans="1:6" ht="14.25" thickBot="1">
      <c r="A838" s="425" t="s">
        <v>334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335</v>
      </c>
      <c r="B839" s="725"/>
      <c r="C839" s="725"/>
      <c r="D839" s="726"/>
      <c r="E839" s="727"/>
      <c r="F839" s="728"/>
    </row>
    <row r="840" spans="1:6">
      <c r="A840" s="729" t="s">
        <v>336</v>
      </c>
      <c r="B840" s="730"/>
      <c r="C840" s="730"/>
      <c r="D840" s="731"/>
      <c r="E840" s="732"/>
      <c r="F840" s="733"/>
    </row>
    <row r="841" spans="1:6" ht="14.25" thickBot="1">
      <c r="A841" s="734" t="s">
        <v>337</v>
      </c>
      <c r="B841" s="735"/>
      <c r="C841" s="735"/>
      <c r="D841" s="736"/>
      <c r="E841" s="737"/>
      <c r="F841" s="738"/>
    </row>
    <row r="842" spans="1:6" ht="14.25" thickBot="1">
      <c r="A842" s="739" t="s">
        <v>338</v>
      </c>
      <c r="B842" s="740"/>
      <c r="C842" s="740"/>
      <c r="D842" s="741"/>
      <c r="E842" s="742"/>
      <c r="F842" s="743"/>
    </row>
    <row r="843" spans="1:6" ht="14.25" thickBot="1">
      <c r="A843" s="744" t="s">
        <v>339</v>
      </c>
      <c r="B843" s="745"/>
      <c r="C843" s="745"/>
      <c r="D843" s="746"/>
      <c r="E843" s="742">
        <f>E844+E845+E846+E847+E848+E849+E850+E851+E852+E853</f>
        <v>401.69</v>
      </c>
      <c r="F843" s="742">
        <f>F844+F845+F846+F847+F848+F849+F850+F851+F852+F853</f>
        <v>865.71</v>
      </c>
    </row>
    <row r="844" spans="1:6">
      <c r="A844" s="747" t="s">
        <v>340</v>
      </c>
      <c r="B844" s="748"/>
      <c r="C844" s="748"/>
      <c r="D844" s="749"/>
      <c r="E844" s="727"/>
      <c r="F844" s="727"/>
    </row>
    <row r="845" spans="1:6">
      <c r="A845" s="750" t="s">
        <v>341</v>
      </c>
      <c r="B845" s="751"/>
      <c r="C845" s="751"/>
      <c r="D845" s="752"/>
      <c r="E845" s="732"/>
      <c r="F845" s="732"/>
    </row>
    <row r="846" spans="1:6">
      <c r="A846" s="750" t="s">
        <v>342</v>
      </c>
      <c r="B846" s="751"/>
      <c r="C846" s="751"/>
      <c r="D846" s="752"/>
      <c r="E846" s="732"/>
      <c r="F846" s="732">
        <v>150</v>
      </c>
    </row>
    <row r="847" spans="1:6">
      <c r="A847" s="750" t="s">
        <v>343</v>
      </c>
      <c r="B847" s="751"/>
      <c r="C847" s="751"/>
      <c r="D847" s="752"/>
      <c r="E847" s="732"/>
      <c r="F847" s="733"/>
    </row>
    <row r="848" spans="1:6">
      <c r="A848" s="750" t="s">
        <v>344</v>
      </c>
      <c r="B848" s="751"/>
      <c r="C848" s="751"/>
      <c r="D848" s="752"/>
      <c r="E848" s="732"/>
      <c r="F848" s="733"/>
    </row>
    <row r="849" spans="1:6">
      <c r="A849" s="750" t="s">
        <v>345</v>
      </c>
      <c r="B849" s="751"/>
      <c r="C849" s="751"/>
      <c r="D849" s="752"/>
      <c r="E849" s="753"/>
      <c r="F849" s="754"/>
    </row>
    <row r="850" spans="1:6">
      <c r="A850" s="750" t="s">
        <v>346</v>
      </c>
      <c r="B850" s="751"/>
      <c r="C850" s="751"/>
      <c r="D850" s="752"/>
      <c r="E850" s="753"/>
      <c r="F850" s="754"/>
    </row>
    <row r="851" spans="1:6" ht="25.9" customHeight="1">
      <c r="A851" s="729" t="s">
        <v>347</v>
      </c>
      <c r="B851" s="730"/>
      <c r="C851" s="730"/>
      <c r="D851" s="731"/>
      <c r="E851" s="732"/>
      <c r="F851" s="733"/>
    </row>
    <row r="852" spans="1:6" ht="54.6" customHeight="1">
      <c r="A852" s="729" t="s">
        <v>348</v>
      </c>
      <c r="B852" s="730"/>
      <c r="C852" s="730"/>
      <c r="D852" s="731"/>
      <c r="E852" s="753"/>
      <c r="F852" s="754"/>
    </row>
    <row r="853" spans="1:6" ht="53.45" customHeight="1" thickBot="1">
      <c r="A853" s="734" t="s">
        <v>349</v>
      </c>
      <c r="B853" s="735"/>
      <c r="C853" s="735"/>
      <c r="D853" s="736"/>
      <c r="E853" s="754">
        <v>401.69</v>
      </c>
      <c r="F853" s="754">
        <v>715.71</v>
      </c>
    </row>
    <row r="854" spans="1:6" ht="14.25" thickBot="1">
      <c r="A854" s="755" t="s">
        <v>83</v>
      </c>
      <c r="B854" s="756"/>
      <c r="C854" s="756"/>
      <c r="D854" s="757"/>
      <c r="E854" s="419">
        <f>SUM(E838+E842+E843)</f>
        <v>401.69</v>
      </c>
      <c r="F854" s="419">
        <f>SUM(F838+F842+F843)</f>
        <v>865.71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58" t="s">
        <v>352</v>
      </c>
      <c r="B881" s="759"/>
      <c r="C881" s="759"/>
      <c r="D881" s="760"/>
      <c r="E881" s="761"/>
      <c r="F881" s="761"/>
    </row>
    <row r="882" spans="1:6" ht="14.25" thickBot="1">
      <c r="A882" s="425" t="s">
        <v>353</v>
      </c>
      <c r="B882" s="721"/>
      <c r="C882" s="721"/>
      <c r="D882" s="722"/>
      <c r="E882" s="762">
        <f>SUM(E883+E884+E888)</f>
        <v>0</v>
      </c>
      <c r="F882" s="762">
        <f>SUM(F883+F884+F888)</f>
        <v>0</v>
      </c>
    </row>
    <row r="883" spans="1:6">
      <c r="A883" s="763" t="s">
        <v>354</v>
      </c>
      <c r="B883" s="764"/>
      <c r="C883" s="764"/>
      <c r="D883" s="765"/>
      <c r="E883" s="766"/>
      <c r="F883" s="766"/>
    </row>
    <row r="884" spans="1:6">
      <c r="A884" s="320" t="s">
        <v>355</v>
      </c>
      <c r="B884" s="767"/>
      <c r="C884" s="767"/>
      <c r="D884" s="768"/>
      <c r="E884" s="769">
        <f>SUM(E886:E887)</f>
        <v>0</v>
      </c>
      <c r="F884" s="769">
        <f>SUM(F886:F887)</f>
        <v>0</v>
      </c>
    </row>
    <row r="885" spans="1:6" ht="29.45" customHeight="1">
      <c r="A885" s="331" t="s">
        <v>356</v>
      </c>
      <c r="B885" s="770"/>
      <c r="C885" s="770"/>
      <c r="D885" s="472"/>
      <c r="E885" s="628"/>
      <c r="F885" s="628"/>
    </row>
    <row r="886" spans="1:6">
      <c r="A886" s="331" t="s">
        <v>357</v>
      </c>
      <c r="B886" s="770"/>
      <c r="C886" s="770"/>
      <c r="D886" s="472"/>
      <c r="E886" s="628"/>
      <c r="F886" s="628"/>
    </row>
    <row r="887" spans="1:6">
      <c r="A887" s="331" t="s">
        <v>358</v>
      </c>
      <c r="B887" s="770"/>
      <c r="C887" s="770"/>
      <c r="D887" s="472"/>
      <c r="E887" s="628"/>
      <c r="F887" s="628"/>
    </row>
    <row r="888" spans="1:6">
      <c r="A888" s="473" t="s">
        <v>359</v>
      </c>
      <c r="B888" s="771"/>
      <c r="C888" s="771"/>
      <c r="D888" s="474"/>
      <c r="E888" s="772">
        <f>E889+E890+E891+E892+E893</f>
        <v>0</v>
      </c>
      <c r="F888" s="772">
        <f>F889+F890+F891+F892+F893</f>
        <v>0</v>
      </c>
    </row>
    <row r="889" spans="1:6">
      <c r="A889" s="331" t="s">
        <v>360</v>
      </c>
      <c r="B889" s="770"/>
      <c r="C889" s="770"/>
      <c r="D889" s="472"/>
      <c r="E889" s="628"/>
      <c r="F889" s="628"/>
    </row>
    <row r="890" spans="1:6">
      <c r="A890" s="331" t="s">
        <v>361</v>
      </c>
      <c r="B890" s="770"/>
      <c r="C890" s="770"/>
      <c r="D890" s="472"/>
      <c r="E890" s="628"/>
      <c r="F890" s="628"/>
    </row>
    <row r="891" spans="1:6">
      <c r="A891" s="331" t="s">
        <v>362</v>
      </c>
      <c r="B891" s="770"/>
      <c r="C891" s="770"/>
      <c r="D891" s="472"/>
      <c r="E891" s="628"/>
      <c r="F891" s="628"/>
    </row>
    <row r="892" spans="1:6">
      <c r="A892" s="331" t="s">
        <v>363</v>
      </c>
      <c r="B892" s="770"/>
      <c r="C892" s="770"/>
      <c r="D892" s="472"/>
      <c r="E892" s="628"/>
      <c r="F892" s="628"/>
    </row>
    <row r="893" spans="1:6" ht="65.45" customHeight="1" thickBot="1">
      <c r="A893" s="773" t="s">
        <v>364</v>
      </c>
      <c r="B893" s="774"/>
      <c r="C893" s="774"/>
      <c r="D893" s="775"/>
      <c r="E893" s="776"/>
      <c r="F893" s="776"/>
    </row>
    <row r="894" spans="1:6" ht="14.25" thickBot="1">
      <c r="A894" s="777" t="s">
        <v>365</v>
      </c>
      <c r="B894" s="778"/>
      <c r="C894" s="778"/>
      <c r="D894" s="779"/>
      <c r="E894" s="780">
        <f>SUM(E881+E882)</f>
        <v>0</v>
      </c>
      <c r="F894" s="780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1"/>
      <c r="B923" s="782"/>
      <c r="C923" s="782"/>
      <c r="D923" s="783"/>
      <c r="E923" s="784" t="s">
        <v>263</v>
      </c>
      <c r="F923" s="785" t="s">
        <v>264</v>
      </c>
    </row>
    <row r="924" spans="1:6" ht="14.25" thickBot="1">
      <c r="A924" s="786" t="s">
        <v>367</v>
      </c>
      <c r="B924" s="787"/>
      <c r="C924" s="787"/>
      <c r="D924" s="788"/>
      <c r="E924" s="761"/>
      <c r="F924" s="761"/>
    </row>
    <row r="925" spans="1:6" ht="14.25" thickBot="1">
      <c r="A925" s="789" t="s">
        <v>368</v>
      </c>
      <c r="B925" s="790"/>
      <c r="C925" s="790"/>
      <c r="D925" s="791"/>
      <c r="E925" s="762">
        <f>SUM(E926:E927)</f>
        <v>0</v>
      </c>
      <c r="F925" s="762">
        <f>SUM(F926:F927)</f>
        <v>0</v>
      </c>
    </row>
    <row r="926" spans="1:6" ht="22.5" customHeight="1">
      <c r="A926" s="792" t="s">
        <v>369</v>
      </c>
      <c r="B926" s="793"/>
      <c r="C926" s="793"/>
      <c r="D926" s="794"/>
      <c r="E926" s="795"/>
      <c r="F926" s="795"/>
    </row>
    <row r="927" spans="1:6" ht="15.75" customHeight="1" thickBot="1">
      <c r="A927" s="796" t="s">
        <v>370</v>
      </c>
      <c r="B927" s="797"/>
      <c r="C927" s="797"/>
      <c r="D927" s="798"/>
      <c r="E927" s="799"/>
      <c r="F927" s="799"/>
    </row>
    <row r="928" spans="1:6">
      <c r="A928" s="800" t="s">
        <v>371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372</v>
      </c>
      <c r="B929" s="805"/>
      <c r="C929" s="805"/>
      <c r="D929" s="806"/>
      <c r="E929" s="772"/>
      <c r="F929" s="772"/>
    </row>
    <row r="930" spans="1:6">
      <c r="A930" s="804" t="s">
        <v>373</v>
      </c>
      <c r="B930" s="805"/>
      <c r="C930" s="805"/>
      <c r="D930" s="806"/>
      <c r="E930" s="628"/>
      <c r="F930" s="628"/>
    </row>
    <row r="931" spans="1:6">
      <c r="A931" s="807" t="s">
        <v>374</v>
      </c>
      <c r="B931" s="808"/>
      <c r="C931" s="808"/>
      <c r="D931" s="809"/>
      <c r="E931" s="795"/>
      <c r="F931" s="795"/>
    </row>
    <row r="932" spans="1:6">
      <c r="A932" s="810" t="s">
        <v>375</v>
      </c>
      <c r="B932" s="811"/>
      <c r="C932" s="811"/>
      <c r="D932" s="812"/>
      <c r="E932" s="628"/>
      <c r="F932" s="628"/>
    </row>
    <row r="933" spans="1:6">
      <c r="A933" s="810" t="s">
        <v>376</v>
      </c>
      <c r="B933" s="811"/>
      <c r="C933" s="811"/>
      <c r="D933" s="812"/>
      <c r="E933" s="799"/>
      <c r="F933" s="799"/>
    </row>
    <row r="934" spans="1:6">
      <c r="A934" s="810" t="s">
        <v>377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5" t="s">
        <v>83</v>
      </c>
      <c r="B936" s="816"/>
      <c r="C936" s="816"/>
      <c r="D936" s="716"/>
      <c r="E936" s="817">
        <f>SUM(E924+E925+E928)</f>
        <v>0</v>
      </c>
      <c r="F936" s="817">
        <f>SUM(F924+F925+F928)</f>
        <v>0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368</v>
      </c>
      <c r="B942" s="721"/>
      <c r="C942" s="721"/>
      <c r="D942" s="722"/>
      <c r="E942" s="762">
        <f>E943+E944</f>
        <v>0</v>
      </c>
      <c r="F942" s="762">
        <f>F943+F944</f>
        <v>0</v>
      </c>
    </row>
    <row r="943" spans="1:6">
      <c r="A943" s="747" t="s">
        <v>379</v>
      </c>
      <c r="B943" s="748"/>
      <c r="C943" s="748"/>
      <c r="D943" s="749"/>
      <c r="E943" s="820"/>
      <c r="F943" s="821"/>
    </row>
    <row r="944" spans="1:6" ht="14.25" thickBot="1">
      <c r="A944" s="822" t="s">
        <v>380</v>
      </c>
      <c r="B944" s="823"/>
      <c r="C944" s="823"/>
      <c r="D944" s="824"/>
      <c r="E944" s="776"/>
      <c r="F944" s="825"/>
    </row>
    <row r="945" spans="1:6" ht="14.25" thickBot="1">
      <c r="A945" s="425" t="s">
        <v>381</v>
      </c>
      <c r="B945" s="721"/>
      <c r="C945" s="721"/>
      <c r="D945" s="722"/>
      <c r="E945" s="762">
        <f>SUM(E946:E951)</f>
        <v>0</v>
      </c>
      <c r="F945" s="762">
        <f>SUM(F946:F951)</f>
        <v>0</v>
      </c>
    </row>
    <row r="946" spans="1:6">
      <c r="A946" s="750" t="s">
        <v>382</v>
      </c>
      <c r="B946" s="751"/>
      <c r="C946" s="751"/>
      <c r="D946" s="752"/>
      <c r="E946" s="628"/>
      <c r="F946" s="628"/>
    </row>
    <row r="947" spans="1:6">
      <c r="A947" s="729" t="s">
        <v>383</v>
      </c>
      <c r="B947" s="730"/>
      <c r="C947" s="730"/>
      <c r="D947" s="731"/>
      <c r="E947" s="628"/>
      <c r="F947" s="628"/>
    </row>
    <row r="948" spans="1:6">
      <c r="A948" s="729" t="s">
        <v>384</v>
      </c>
      <c r="B948" s="730"/>
      <c r="C948" s="730"/>
      <c r="D948" s="731"/>
      <c r="E948" s="799"/>
      <c r="F948" s="799"/>
    </row>
    <row r="949" spans="1:6">
      <c r="A949" s="729" t="s">
        <v>385</v>
      </c>
      <c r="B949" s="730"/>
      <c r="C949" s="730"/>
      <c r="D949" s="731"/>
      <c r="E949" s="799"/>
      <c r="F949" s="799"/>
    </row>
    <row r="950" spans="1:6">
      <c r="A950" s="729" t="s">
        <v>386</v>
      </c>
      <c r="B950" s="730"/>
      <c r="C950" s="730"/>
      <c r="D950" s="731"/>
      <c r="E950" s="799"/>
      <c r="F950" s="799"/>
    </row>
    <row r="951" spans="1:6" ht="14.25" thickBot="1">
      <c r="A951" s="826" t="s">
        <v>135</v>
      </c>
      <c r="B951" s="827"/>
      <c r="C951" s="827"/>
      <c r="D951" s="828"/>
      <c r="E951" s="799"/>
      <c r="F951" s="799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387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388</v>
      </c>
      <c r="B970" s="833"/>
      <c r="C970" s="834" t="s">
        <v>389</v>
      </c>
      <c r="D970" s="835"/>
      <c r="E970" s="835"/>
      <c r="F970" s="836"/>
    </row>
    <row r="971" spans="1:6" ht="14.25" thickBot="1">
      <c r="A971" s="837"/>
      <c r="B971" s="838"/>
      <c r="C971" s="839" t="s">
        <v>390</v>
      </c>
      <c r="D971" s="840" t="s">
        <v>391</v>
      </c>
      <c r="E971" s="841" t="s">
        <v>265</v>
      </c>
      <c r="F971" s="840" t="s">
        <v>268</v>
      </c>
    </row>
    <row r="972" spans="1:6">
      <c r="A972" s="842" t="s">
        <v>392</v>
      </c>
      <c r="B972" s="346"/>
      <c r="C972" s="843">
        <f>SUM(C973:C973)</f>
        <v>0</v>
      </c>
      <c r="D972" s="843">
        <f t="shared" ref="D972:F972" si="19">SUM(D973:D973)</f>
        <v>854.06</v>
      </c>
      <c r="E972" s="843">
        <f t="shared" si="19"/>
        <v>0</v>
      </c>
      <c r="F972" s="843">
        <f t="shared" si="19"/>
        <v>9119.0400000000009</v>
      </c>
    </row>
    <row r="973" spans="1:6">
      <c r="A973" s="844" t="s">
        <v>393</v>
      </c>
      <c r="B973" s="350"/>
      <c r="C973" s="295"/>
      <c r="D973" s="237">
        <v>854.06</v>
      </c>
      <c r="E973" s="236"/>
      <c r="F973" s="237">
        <v>9119.0400000000009</v>
      </c>
    </row>
    <row r="974" spans="1:6">
      <c r="A974" s="844" t="s">
        <v>394</v>
      </c>
      <c r="B974" s="350"/>
      <c r="C974" s="295"/>
      <c r="D974" s="237"/>
      <c r="E974" s="236"/>
      <c r="F974" s="237"/>
    </row>
    <row r="975" spans="1:6">
      <c r="A975" s="844" t="s">
        <v>394</v>
      </c>
      <c r="B975" s="350"/>
      <c r="C975" s="295"/>
      <c r="D975" s="237"/>
      <c r="E975" s="236"/>
      <c r="F975" s="237"/>
    </row>
    <row r="976" spans="1:6">
      <c r="A976" s="845" t="s">
        <v>395</v>
      </c>
      <c r="B976" s="452"/>
      <c r="C976" s="295"/>
      <c r="D976" s="237"/>
      <c r="E976" s="236"/>
      <c r="F976" s="237"/>
    </row>
    <row r="977" spans="1:6" ht="14.25" thickBot="1">
      <c r="A977" s="846" t="s">
        <v>396</v>
      </c>
      <c r="B977" s="368"/>
      <c r="C977" s="847"/>
      <c r="D977" s="243"/>
      <c r="E977" s="242"/>
      <c r="F977" s="243"/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0">D972+D976+D977</f>
        <v>854.06</v>
      </c>
      <c r="E978" s="850">
        <f t="shared" si="20"/>
        <v>0</v>
      </c>
      <c r="F978" s="850">
        <f t="shared" si="20"/>
        <v>9119.0400000000009</v>
      </c>
    </row>
    <row r="981" spans="1:6" ht="30" customHeight="1">
      <c r="A981" s="212" t="s">
        <v>397</v>
      </c>
      <c r="B981" s="212"/>
      <c r="C981" s="212"/>
      <c r="D981" s="212"/>
      <c r="E981" s="851"/>
      <c r="F981" s="851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8" t="s">
        <v>401</v>
      </c>
      <c r="B986" s="852"/>
      <c r="C986" s="853">
        <v>35</v>
      </c>
      <c r="D986" s="854">
        <v>32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9" t="s">
        <v>403</v>
      </c>
      <c r="B991" s="840" t="s">
        <v>404</v>
      </c>
      <c r="C991" s="840" t="s">
        <v>151</v>
      </c>
      <c r="D991" s="220" t="s">
        <v>405</v>
      </c>
      <c r="E991" s="219" t="s">
        <v>406</v>
      </c>
    </row>
    <row r="992" spans="1:6">
      <c r="A992" s="855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408</v>
      </c>
      <c r="B994" s="237"/>
      <c r="C994" s="237"/>
      <c r="D994" s="236"/>
      <c r="E994" s="237"/>
    </row>
    <row r="995" spans="1:5">
      <c r="A995" s="856" t="s">
        <v>409</v>
      </c>
      <c r="B995" s="237"/>
      <c r="C995" s="237"/>
      <c r="D995" s="236"/>
      <c r="E995" s="237"/>
    </row>
    <row r="996" spans="1:5">
      <c r="A996" s="856" t="s">
        <v>410</v>
      </c>
      <c r="B996" s="237"/>
      <c r="C996" s="237"/>
      <c r="D996" s="236"/>
      <c r="E996" s="237"/>
    </row>
    <row r="997" spans="1:5">
      <c r="A997" s="856" t="s">
        <v>411</v>
      </c>
      <c r="B997" s="237"/>
      <c r="C997" s="237"/>
      <c r="D997" s="236"/>
      <c r="E997" s="237"/>
    </row>
    <row r="998" spans="1:5">
      <c r="A998" s="856" t="s">
        <v>412</v>
      </c>
      <c r="B998" s="237"/>
      <c r="C998" s="237"/>
      <c r="D998" s="236"/>
      <c r="E998" s="237"/>
    </row>
    <row r="999" spans="1:5" ht="14.25" thickBot="1">
      <c r="A999" s="857" t="s">
        <v>413</v>
      </c>
      <c r="B999" s="620"/>
      <c r="C999" s="620"/>
      <c r="D999" s="858"/>
      <c r="E999" s="620"/>
    </row>
    <row r="1010" spans="1:5" ht="14.25">
      <c r="A1010" s="582" t="s">
        <v>414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403</v>
      </c>
      <c r="B1012" s="861" t="s">
        <v>404</v>
      </c>
      <c r="C1012" s="861" t="s">
        <v>151</v>
      </c>
      <c r="D1012" s="862" t="s">
        <v>415</v>
      </c>
      <c r="E1012" s="863" t="s">
        <v>406</v>
      </c>
    </row>
    <row r="1013" spans="1:5">
      <c r="A1013" s="855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408</v>
      </c>
      <c r="B1015" s="237"/>
      <c r="C1015" s="237"/>
      <c r="D1015" s="236"/>
      <c r="E1015" s="237"/>
    </row>
    <row r="1016" spans="1:5">
      <c r="A1016" s="856" t="s">
        <v>409</v>
      </c>
      <c r="B1016" s="237"/>
      <c r="C1016" s="237"/>
      <c r="D1016" s="236"/>
      <c r="E1016" s="237"/>
    </row>
    <row r="1017" spans="1:5">
      <c r="A1017" s="856" t="s">
        <v>410</v>
      </c>
      <c r="B1017" s="237"/>
      <c r="C1017" s="237"/>
      <c r="D1017" s="236"/>
      <c r="E1017" s="237"/>
    </row>
    <row r="1018" spans="1:5">
      <c r="A1018" s="856" t="s">
        <v>411</v>
      </c>
      <c r="B1018" s="237"/>
      <c r="C1018" s="237"/>
      <c r="D1018" s="236"/>
      <c r="E1018" s="237"/>
    </row>
    <row r="1019" spans="1:5">
      <c r="A1019" s="856" t="s">
        <v>412</v>
      </c>
      <c r="B1019" s="237"/>
      <c r="C1019" s="237"/>
      <c r="D1019" s="236"/>
      <c r="E1019" s="237"/>
    </row>
    <row r="1020" spans="1:5" ht="14.25" thickBot="1">
      <c r="A1020" s="857" t="s">
        <v>413</v>
      </c>
      <c r="B1020" s="620"/>
      <c r="C1020" s="620"/>
      <c r="D1020" s="858"/>
      <c r="E1020" s="620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416</v>
      </c>
      <c r="B1029" s="867"/>
      <c r="C1029" s="865">
        <v>45373</v>
      </c>
      <c r="D1029" s="865"/>
      <c r="E1029" s="867"/>
      <c r="F1029" s="866" t="s">
        <v>417</v>
      </c>
      <c r="G1029" s="866"/>
    </row>
    <row r="1030" spans="1:7" ht="15">
      <c r="A1030" s="867" t="s">
        <v>418</v>
      </c>
      <c r="B1030" s="341"/>
      <c r="C1030" s="866" t="s">
        <v>419</v>
      </c>
      <c r="D1030" s="868"/>
      <c r="E1030" s="867"/>
      <c r="F1030" s="866" t="s">
        <v>420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58 im. Czesława Janczarskiego, ul.Batalionu "Pięść" 4, 01-406 Warszawa
Informacja dodatkowa do sprawozdania finansowego za rok obrotowy zakończony 31 grudnia 2023 r.
II. Dodatkowe informacje i objaśnienia</oddHeader>
  </headerFooter>
  <rowBreaks count="19" manualBreakCount="19">
    <brk id="90" max="16383" man="1"/>
    <brk id="125" max="16383" man="1"/>
    <brk id="212" max="16383" man="1"/>
    <brk id="288" max="9" man="1"/>
    <brk id="325" max="9" man="1"/>
    <brk id="413" max="9" man="1"/>
    <brk id="453" max="9" man="1"/>
    <brk id="492" max="9" man="1"/>
    <brk id="535" max="9" man="1"/>
    <brk id="622" max="9" man="1"/>
    <brk id="672" max="16383" man="1"/>
    <brk id="696" max="9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2024-04-18T11:22:21Z</dcterms:created>
  <dcterms:modified xsi:type="dcterms:W3CDTF">2024-04-18T11:22:22Z</dcterms:modified>
</cp:coreProperties>
</file>