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1B97B039-3BB8-46E2-90CA-6FE1D92217FF}" xr6:coauthVersionLast="36" xr6:coauthVersionMax="36" xr10:uidLastSave="{00000000-0000-0000-0000-000000000000}"/>
  <bookViews>
    <workbookView xWindow="0" yWindow="0" windowWidth="28800" windowHeight="10305" xr2:uid="{DF9282A6-438D-4D0E-9370-C20014715918}"/>
  </bookViews>
  <sheets>
    <sheet name="ZAŁ. NR 21 2023 – SP387" sheetId="1" r:id="rId1"/>
  </sheets>
  <definedNames>
    <definedName name="_xlnm.Print_Area" localSheetId="0">'ZAŁ. NR 21 2023 – SP387'!$A$1:$J$1031</definedName>
    <definedName name="Z_0DCB8A00_AD64_443E_B2BE_1A9C06B545C3_.wvu.PrintArea" localSheetId="0" hidden="1">'ZAŁ. NR 21 2023 – SP387'!$A$1:$J$1031</definedName>
    <definedName name="Z_0E512D48_1569_46AD_A47C_3F29397FBF0E_.wvu.PrintArea" localSheetId="0" hidden="1">'ZAŁ. NR 21 2023 – SP387'!$A$455:$D$480</definedName>
    <definedName name="Z_15E92ACE_D82C_4B74_B13F_0ED2FDFBD6EE_.wvu.PrintArea" localSheetId="0" hidden="1">'ZAŁ. NR 21 2023 – SP387'!$A$1:$J$1031</definedName>
    <definedName name="Z_1E2FEC8A_0E10_4FCD_BA6C_8F0493F2FDD0_.wvu.PrintArea" localSheetId="0" hidden="1">'ZAŁ. NR 21 2023 – SP387'!$A$1:$J$1031</definedName>
    <definedName name="Z_406B892A_21B8_4A79_8BDF_675557DBB731_.wvu.PrintArea" localSheetId="0" hidden="1">'ZAŁ. NR 21 2023 – SP387'!$A$1:$J$1031</definedName>
    <definedName name="Z_4300F406_1F54_42C3_A00F_C2940F175B17_.wvu.PrintArea" localSheetId="0" hidden="1">'ZAŁ. NR 21 2023 – SP387'!$A$1:$J$1031</definedName>
    <definedName name="Z_547463B6_58CF_4E1C_B36E_F56A5686A409_.wvu.PrintArea" localSheetId="0" hidden="1">'ZAŁ. NR 21 2023 – SP387'!$A$1:$J$1031</definedName>
    <definedName name="Z_608E3D1E_4C3A_4FD0_9516_5FCF49C2B64C_.wvu.PrintArea" localSheetId="0" hidden="1">'ZAŁ. NR 21 2023 – SP387'!$A$1:$J$1031</definedName>
    <definedName name="Z_661BDBD5_52DD_47B7_AB16_72772BEC949D_.wvu.PrintArea" localSheetId="0" hidden="1">'ZAŁ. NR 21 2023 – SP387'!$A$1:$J$1031</definedName>
    <definedName name="Z_6682E8AE_1FB9_4A51_9F09_D9219B54BD5F_.wvu.PrintArea" localSheetId="0" hidden="1">'ZAŁ. NR 21 2023 – SP387'!$A$455:$D$480</definedName>
    <definedName name="Z_675339A8_C7D0_4133_A2CA_09F8326137BC_.wvu.PrintArea" localSheetId="0" hidden="1">'ZAŁ. NR 21 2023 – SP387'!$A$1:$J$1031</definedName>
    <definedName name="Z_6B7529E0_E2A3_4E09_B318_88895940CD6D_.wvu.PrintArea" localSheetId="0" hidden="1">'ZAŁ. NR 21 2023 – SP387'!$A$455:$D$480</definedName>
    <definedName name="Z_6D09FCD2_8833_4FB4_9C2C_8CFE597E8C74_.wvu.PrintArea" localSheetId="0" hidden="1">'ZAŁ. NR 21 2023 – SP387'!$A$1:$J$1031</definedName>
    <definedName name="Z_6F76B32B_A19F_41B4_BDA0_107510F30C85_.wvu.PrintArea" localSheetId="0" hidden="1">'ZAŁ. NR 21 2023 – SP387'!$A$1:$J$1031</definedName>
    <definedName name="Z_7EC451F3_7C88_4B0C_8356_86131C103F57_.wvu.PrintArea" localSheetId="0" hidden="1">'ZAŁ. NR 21 2023 – SP387'!$A$1:$J$1031</definedName>
    <definedName name="Z_8793E08C_1C88_4893_BDE4_7930B47A1179_.wvu.PrintArea" localSheetId="0" hidden="1">'ZAŁ. NR 21 2023 – SP387'!$A$1:$J$1031</definedName>
    <definedName name="Z_916F0EDB_9722_45BE_9CA3_2419A803308D_.wvu.PrintArea" localSheetId="0" hidden="1">'ZAŁ. NR 21 2023 – SP387'!$A$1:$J$1031</definedName>
    <definedName name="Z_BD94CA2F_51DC_4E1D_8C2B_00368C494063_.wvu.PrintArea" localSheetId="0" hidden="1">'ZAŁ. NR 21 2023 – SP387'!$A$455:$D$480</definedName>
    <definedName name="Z_BDFFEE96_25D5_47F5_859D_D1EDB78592B9_.wvu.PrintArea" localSheetId="0" hidden="1">'ZAŁ. NR 21 2023 – SP387'!$A$1:$J$1031</definedName>
    <definedName name="Z_C2C4606F_A352_4BC0_8C37_2B0D75D7D02D_.wvu.PrintArea" localSheetId="0" hidden="1">'ZAŁ. NR 21 2023 – SP387'!$A$1:$J$1031</definedName>
    <definedName name="Z_C342B89D_0625_4EC6_A2EF_5B31761DCD8C_.wvu.PrintArea" localSheetId="0" hidden="1">'ZAŁ. NR 21 2023 – SP387'!$A$1:$J$1031</definedName>
    <definedName name="Z_C6328CF1_542F_4DB0_9C5D_712E5A57423B_.wvu.PrintArea" localSheetId="0" hidden="1">'ZAŁ. NR 21 2023 – SP387'!$A$1:$J$1031</definedName>
    <definedName name="Z_E2E0D9EF_1CF0_4F3F_9548_4F9423A3E1FC_.wvu.PrintArea" localSheetId="0" hidden="1">'ZAŁ. NR 21 2023 – SP387'!$A$1:$J$1031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E759" i="1"/>
  <c r="E789" i="1" s="1"/>
  <c r="F746" i="1"/>
  <c r="F789" i="1" s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74" i="1"/>
  <c r="D469" i="1" s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E107" i="1"/>
  <c r="E106" i="1"/>
  <c r="E105" i="1"/>
  <c r="E108" i="1" s="1"/>
  <c r="C103" i="1"/>
  <c r="B103" i="1"/>
  <c r="B110" i="1" s="1"/>
  <c r="E102" i="1"/>
  <c r="E101" i="1"/>
  <c r="E100" i="1"/>
  <c r="E99" i="1" s="1"/>
  <c r="D99" i="1"/>
  <c r="C99" i="1"/>
  <c r="B99" i="1"/>
  <c r="E98" i="1"/>
  <c r="E96" i="1" s="1"/>
  <c r="E97" i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D23" i="1"/>
  <c r="I22" i="1"/>
  <c r="H22" i="1"/>
  <c r="H29" i="1" s="1"/>
  <c r="G22" i="1"/>
  <c r="F22" i="1"/>
  <c r="E22" i="1"/>
  <c r="E29" i="1" s="1"/>
  <c r="D22" i="1"/>
  <c r="D29" i="1" s="1"/>
  <c r="C22" i="1"/>
  <c r="B22" i="1"/>
  <c r="I21" i="1"/>
  <c r="I29" i="1" s="1"/>
  <c r="I18" i="1"/>
  <c r="G17" i="1"/>
  <c r="G16" i="1" s="1"/>
  <c r="E17" i="1"/>
  <c r="I17" i="1" s="1"/>
  <c r="I16" i="1" s="1"/>
  <c r="H16" i="1"/>
  <c r="F16" i="1"/>
  <c r="E16" i="1"/>
  <c r="D16" i="1"/>
  <c r="C16" i="1"/>
  <c r="B16" i="1"/>
  <c r="I15" i="1"/>
  <c r="I14" i="1"/>
  <c r="E13" i="1"/>
  <c r="E12" i="1" s="1"/>
  <c r="E19" i="1" s="1"/>
  <c r="E37" i="1" s="1"/>
  <c r="H12" i="1"/>
  <c r="H19" i="1" s="1"/>
  <c r="H37" i="1" s="1"/>
  <c r="G12" i="1"/>
  <c r="F12" i="1"/>
  <c r="F19" i="1" s="1"/>
  <c r="F37" i="1" s="1"/>
  <c r="D12" i="1"/>
  <c r="D19" i="1" s="1"/>
  <c r="C12" i="1"/>
  <c r="C19" i="1" s="1"/>
  <c r="C37" i="1" s="1"/>
  <c r="B12" i="1"/>
  <c r="B19" i="1" s="1"/>
  <c r="I11" i="1"/>
  <c r="I36" i="1" s="1"/>
  <c r="D37" i="1" l="1"/>
  <c r="G283" i="1"/>
  <c r="G19" i="1"/>
  <c r="G37" i="1" s="1"/>
  <c r="I559" i="1"/>
  <c r="I13" i="1"/>
  <c r="I12" i="1" s="1"/>
  <c r="I19" i="1" s="1"/>
  <c r="I37" i="1" s="1"/>
  <c r="E103" i="1"/>
  <c r="E110" i="1" s="1"/>
</calcChain>
</file>

<file path=xl/sharedStrings.xml><?xml version="1.0" encoding="utf-8"?>
<sst xmlns="http://schemas.openxmlformats.org/spreadsheetml/2006/main" count="640" uniqueCount="419">
  <si>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</si>
  <si>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</si>
  <si>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</si>
  <si>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</si>
  <si>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</si>
  <si>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</si>
  <si>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</si>
  <si>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</si>
  <si>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</si>
  <si>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</si>
  <si>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</si>
  <si>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</si>
  <si>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</si>
  <si>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</si>
  <si>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</si>
  <si>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</si>
  <si>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</si>
  <si>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</si>
  <si>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</si>
  <si>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</si>
  <si>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</si>
  <si>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</si>
  <si>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</si>
  <si>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</si>
  <si>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</si>
  <si>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</si>
  <si>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</si>
  <si>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</si>
  <si>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</si>
  <si>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</si>
  <si>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</si>
  <si>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</si>
  <si>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</si>
  <si>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</si>
  <si>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</si>
  <si>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</si>
  <si>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</si>
  <si>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</si>
  <si>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</si>
  <si>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</si>
  <si>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</si>
  <si>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</si>
  <si>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</si>
  <si>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</si>
  <si>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</si>
  <si>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</si>
  <si>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</si>
  <si>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</si>
  <si>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</si>
  <si>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</si>
  <si>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</si>
  <si>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</si>
  <si>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</si>
  <si>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</si>
  <si>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</si>
  <si>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</si>
  <si>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</si>
  <si>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</si>
  <si>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</si>
  <si>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</si>
  <si>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</si>
  <si>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</si>
  <si>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</si>
  <si>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</si>
  <si>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</si>
  <si>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</si>
  <si>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</si>
  <si>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</si>
  <si>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</si>
  <si>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</si>
  <si>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</si>
  <si>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</si>
  <si>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</si>
  <si>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</si>
  <si>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</si>
  <si>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</si>
  <si>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</si>
  <si>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</si>
  <si>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</si>
  <si>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</si>
  <si>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</si>
  <si>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</si>
  <si>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</si>
  <si>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</si>
  <si>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</si>
  <si>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</si>
  <si>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</si>
  <si>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</si>
  <si>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</si>
  <si>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</si>
  <si>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</si>
  <si>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</si>
  <si>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</si>
  <si>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</si>
  <si>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</si>
  <si>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</si>
  <si>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</si>
  <si>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</si>
  <si>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</si>
  <si>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</si>
  <si>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</si>
  <si>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</si>
  <si>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</si>
  <si>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</si>
  <si>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</si>
  <si>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</si>
  <si>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</si>
  <si>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</si>
  <si>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</si>
  <si>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</si>
  <si>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</si>
  <si>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</si>
  <si>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</si>
  <si>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</si>
  <si>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</si>
  <si>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</si>
  <si>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</si>
  <si>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</si>
  <si>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</si>
  <si>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</si>
  <si>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</si>
  <si>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</si>
  <si>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</si>
  <si>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</si>
  <si>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</si>
  <si>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</si>
  <si>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</si>
  <si>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</si>
  <si>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</si>
  <si>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</si>
  <si>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</si>
  <si>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</si>
  <si>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</si>
  <si>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</si>
  <si>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</si>
  <si>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</si>
  <si>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</si>
  <si>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</si>
  <si>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</si>
  <si>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</si>
  <si>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</si>
  <si>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</si>
  <si>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</si>
  <si>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</si>
  <si>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</si>
  <si>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</si>
  <si>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</si>
  <si>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</si>
  <si>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</si>
  <si>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</si>
  <si>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</si>
  <si>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</si>
  <si>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</si>
  <si>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</si>
  <si>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</si>
  <si>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</si>
  <si>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</si>
  <si>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</si>
  <si>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</si>
  <si>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</si>
  <si>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</si>
  <si>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</si>
  <si>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</si>
  <si>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</si>
  <si>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</si>
  <si>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</si>
  <si>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</si>
  <si>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</si>
  <si>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</si>
  <si>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</si>
  <si>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</si>
  <si>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</si>
  <si>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</si>
  <si>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</si>
  <si>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</si>
  <si>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</si>
  <si>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</si>
  <si>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</si>
  <si>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</si>
  <si>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</si>
  <si>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</si>
  <si>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</si>
  <si>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</si>
  <si>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</si>
  <si>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</si>
  <si>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</si>
  <si>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</si>
  <si>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</si>
  <si>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</si>
  <si>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</si>
  <si>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</si>
  <si>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</si>
  <si>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</si>
  <si>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</si>
  <si>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</si>
  <si>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</si>
  <si>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</si>
  <si>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</si>
  <si>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</si>
  <si>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</si>
  <si>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</si>
  <si>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</si>
  <si>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</si>
  <si>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</si>
  <si>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</si>
  <si>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</si>
  <si>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</si>
  <si>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</si>
  <si>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</si>
  <si>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</si>
  <si>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</si>
  <si>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</si>
  <si>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</si>
  <si>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</si>
  <si>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</si>
  <si>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</si>
  <si>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</si>
  <si>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</si>
  <si>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</si>
  <si>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</si>
  <si>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</si>
  <si>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</si>
  <si>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</si>
  <si>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</si>
  <si>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</si>
  <si>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</si>
  <si>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</si>
  <si>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</si>
  <si>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</si>
  <si>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</si>
  <si>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</si>
  <si>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</si>
  <si>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</si>
  <si>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</si>
  <si>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</si>
  <si>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</si>
  <si>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</si>
  <si>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</si>
  <si>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</si>
  <si>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</si>
  <si>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</si>
  <si>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</si>
  <si>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</si>
  <si>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</si>
  <si>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</si>
  <si>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</si>
  <si>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</si>
  <si>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</si>
  <si>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</si>
  <si>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</si>
  <si>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</si>
  <si>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</si>
  <si>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</si>
  <si>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</si>
  <si>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</si>
  <si>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</si>
  <si>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</si>
  <si>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</si>
  <si>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</si>
  <si>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</si>
  <si>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</si>
  <si>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</si>
  <si>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</si>
  <si>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</si>
  <si>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</si>
  <si>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</si>
  <si>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</si>
  <si>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</si>
  <si>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</si>
  <si>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</si>
  <si>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</si>
  <si>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</si>
  <si>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</si>
  <si>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</si>
  <si>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</si>
  <si>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</si>
  <si>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</si>
  <si>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</si>
  <si>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</si>
  <si>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</si>
  <si>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</si>
  <si>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</si>
  <si>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</si>
  <si>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</si>
  <si>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</si>
  <si>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</si>
  <si>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</si>
  <si>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</si>
  <si>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</si>
  <si>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</si>
  <si>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</si>
  <si>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</si>
  <si>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</si>
  <si>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</si>
  <si>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</si>
  <si>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</si>
  <si>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</si>
  <si>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</si>
  <si>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</si>
  <si>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</si>
  <si>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</si>
  <si>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</si>
  <si>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</si>
  <si>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</si>
  <si>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</si>
  <si>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</si>
  <si>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</si>
  <si>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</si>
  <si>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</si>
  <si>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</si>
  <si>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</si>
  <si>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</si>
  <si>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</si>
  <si>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</si>
  <si>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</si>
  <si>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</si>
  <si>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</si>
  <si>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</si>
  <si>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</si>
  <si>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</si>
  <si>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</si>
  <si>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</si>
  <si>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</si>
  <si>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</si>
  <si>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</si>
  <si>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</si>
  <si>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</si>
  <si>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</si>
  <si>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</si>
  <si>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</si>
  <si>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</si>
  <si>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</si>
  <si>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</si>
  <si>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</si>
  <si>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</si>
  <si>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</si>
  <si>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</si>
  <si>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</si>
  <si>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</si>
  <si>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</si>
  <si>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</si>
  <si>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</si>
  <si>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</si>
  <si>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</si>
  <si>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</si>
  <si>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</si>
  <si>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</si>
  <si>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</si>
  <si>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</si>
  <si>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</si>
  <si>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</si>
  <si>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</si>
  <si>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</si>
  <si>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</si>
  <si>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</si>
  <si>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</si>
  <si>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</si>
  <si>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</si>
  <si>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</si>
  <si>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</si>
  <si>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</si>
  <si>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</si>
  <si>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</si>
  <si>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</si>
  <si>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</si>
  <si>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</si>
  <si>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</si>
  <si>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</si>
  <si>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</si>
  <si>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</si>
  <si>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</si>
  <si>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</si>
  <si>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</si>
  <si>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</si>
  <si>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</si>
  <si>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</si>
  <si>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</si>
  <si>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</si>
  <si>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</si>
  <si>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</si>
  <si>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</si>
  <si>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</si>
  <si>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</si>
  <si>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</si>
  <si>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</si>
  <si>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</si>
  <si>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</si>
  <si>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</si>
  <si>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</si>
  <si>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 xml:space="preserve">Należności 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</si>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</sst>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39D8480-9025-4DF2-9C6E-88CF26B475CA}"/>
    <cellStyle name="Normalny" xfId="0" builtinId="0"/>
    <cellStyle name="Normalny 2" xfId="4" xr:uid="{CCEAFEC8-5009-498B-B105-B87FC1FE611B}"/>
    <cellStyle name="Normalny 3" xfId="5" xr:uid="{F768CD7A-911E-400D-A489-267AA6838A50}"/>
    <cellStyle name="Normalny_dzielnice termin spr." xfId="2" xr:uid="{48B55A30-3B24-4CBE-B897-308ACCD2C35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14F9C-5F2E-4450-9150-873AD9CE4901}">
  <sheetPr codeName="Arkusz3">
    <tabColor rgb="FF92D050"/>
  </sheetPr>
  <dimension ref="A2:J1030"/>
  <sheetViews>
    <sheetView tabSelected="1" view="pageLayout" topLeftCell="A1006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7422710.4199999999</v>
      </c>
      <c r="E11" s="40">
        <v>726900.21</v>
      </c>
      <c r="F11" s="40"/>
      <c r="G11" s="40">
        <v>599848.19999999995</v>
      </c>
      <c r="H11" s="40"/>
      <c r="I11" s="41">
        <f>SUM(B11:H11)</f>
        <v>8749458.8300000001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23479</v>
      </c>
      <c r="F12" s="43">
        <f t="shared" si="0"/>
        <v>0</v>
      </c>
      <c r="G12" s="43">
        <f t="shared" si="0"/>
        <v>46657.24</v>
      </c>
      <c r="H12" s="43">
        <f t="shared" si="0"/>
        <v>0</v>
      </c>
      <c r="I12" s="44">
        <f t="shared" si="0"/>
        <v>70136.239999999991</v>
      </c>
    </row>
    <row r="13" spans="1:10">
      <c r="A13" s="45" t="s">
        <v>16</v>
      </c>
      <c r="B13" s="46"/>
      <c r="C13" s="46"/>
      <c r="D13" s="46"/>
      <c r="E13" s="47">
        <f>22650+829</f>
        <v>23479</v>
      </c>
      <c r="F13" s="47"/>
      <c r="G13" s="47">
        <v>46657.24</v>
      </c>
      <c r="H13" s="47"/>
      <c r="I13" s="48">
        <f>SUM(B13:H13)</f>
        <v>70136.239999999991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14482.47</v>
      </c>
      <c r="F16" s="43">
        <f t="shared" si="1"/>
        <v>0</v>
      </c>
      <c r="G16" s="43">
        <f t="shared" si="1"/>
        <v>21163.08</v>
      </c>
      <c r="H16" s="43">
        <f t="shared" si="1"/>
        <v>0</v>
      </c>
      <c r="I16" s="44">
        <f t="shared" si="1"/>
        <v>35645.550000000003</v>
      </c>
    </row>
    <row r="17" spans="1:9">
      <c r="A17" s="45" t="s">
        <v>20</v>
      </c>
      <c r="B17" s="46"/>
      <c r="C17" s="46"/>
      <c r="D17" s="46"/>
      <c r="E17" s="47">
        <f>3795+10687.47</f>
        <v>14482.47</v>
      </c>
      <c r="F17" s="47"/>
      <c r="G17" s="47">
        <f>14273.08+6890</f>
        <v>21163.08</v>
      </c>
      <c r="H17" s="46"/>
      <c r="I17" s="48">
        <f>SUM(B17:H17)</f>
        <v>35645.550000000003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7422710.4199999999</v>
      </c>
      <c r="E19" s="43">
        <f t="shared" si="2"/>
        <v>735896.74</v>
      </c>
      <c r="F19" s="43">
        <f t="shared" si="2"/>
        <v>0</v>
      </c>
      <c r="G19" s="43">
        <f t="shared" si="2"/>
        <v>625342.36</v>
      </c>
      <c r="H19" s="43">
        <f t="shared" si="2"/>
        <v>0</v>
      </c>
      <c r="I19" s="44">
        <f t="shared" si="2"/>
        <v>8783949.5199999996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5961862</v>
      </c>
      <c r="E21" s="40">
        <v>726900.21</v>
      </c>
      <c r="F21" s="40"/>
      <c r="G21" s="40">
        <v>571063.6</v>
      </c>
      <c r="H21" s="40"/>
      <c r="I21" s="41">
        <f>SUM(B21:H21)</f>
        <v>7259825.8099999996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176492.46</v>
      </c>
      <c r="E22" s="49">
        <f t="shared" si="3"/>
        <v>23479</v>
      </c>
      <c r="F22" s="49">
        <f t="shared" si="3"/>
        <v>0</v>
      </c>
      <c r="G22" s="49">
        <f t="shared" si="3"/>
        <v>52213.88</v>
      </c>
      <c r="H22" s="49">
        <f t="shared" si="3"/>
        <v>0</v>
      </c>
      <c r="I22" s="41">
        <f t="shared" si="3"/>
        <v>252185.34</v>
      </c>
    </row>
    <row r="23" spans="1:9">
      <c r="A23" s="45" t="s">
        <v>23</v>
      </c>
      <c r="B23" s="47"/>
      <c r="C23" s="47"/>
      <c r="D23" s="50">
        <f>8062.43+168430.03</f>
        <v>176492.46</v>
      </c>
      <c r="E23" s="50"/>
      <c r="F23" s="50"/>
      <c r="G23" s="50">
        <v>5556.64</v>
      </c>
      <c r="H23" s="51"/>
      <c r="I23" s="52">
        <f t="shared" ref="I23:I28" si="4">SUM(B23:H23)</f>
        <v>182049.1</v>
      </c>
    </row>
    <row r="24" spans="1:9">
      <c r="A24" s="45" t="s">
        <v>17</v>
      </c>
      <c r="B24" s="46"/>
      <c r="C24" s="46"/>
      <c r="D24" s="50"/>
      <c r="E24" s="50">
        <v>23479</v>
      </c>
      <c r="F24" s="50"/>
      <c r="G24" s="50">
        <v>46657.24</v>
      </c>
      <c r="H24" s="51"/>
      <c r="I24" s="52">
        <f t="shared" si="4"/>
        <v>70136.239999999991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14482.47</v>
      </c>
      <c r="F26" s="49">
        <f t="shared" si="5"/>
        <v>0</v>
      </c>
      <c r="G26" s="49">
        <f t="shared" si="5"/>
        <v>21163.08</v>
      </c>
      <c r="H26" s="49">
        <f t="shared" si="5"/>
        <v>0</v>
      </c>
      <c r="I26" s="41">
        <f t="shared" si="5"/>
        <v>35645.550000000003</v>
      </c>
    </row>
    <row r="27" spans="1:9">
      <c r="A27" s="45" t="s">
        <v>20</v>
      </c>
      <c r="B27" s="46"/>
      <c r="C27" s="46"/>
      <c r="D27" s="51"/>
      <c r="E27" s="50">
        <v>14482.47</v>
      </c>
      <c r="F27" s="50"/>
      <c r="G27" s="50">
        <v>21163.08</v>
      </c>
      <c r="H27" s="51"/>
      <c r="I27" s="52">
        <f t="shared" si="4"/>
        <v>35645.550000000003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6138354.46</v>
      </c>
      <c r="E29" s="49">
        <f t="shared" si="6"/>
        <v>735896.74</v>
      </c>
      <c r="F29" s="49">
        <f t="shared" si="6"/>
        <v>0</v>
      </c>
      <c r="G29" s="49">
        <f t="shared" si="6"/>
        <v>602114.4</v>
      </c>
      <c r="H29" s="49">
        <f t="shared" si="6"/>
        <v>0</v>
      </c>
      <c r="I29" s="41">
        <f t="shared" si="6"/>
        <v>7476365.5999999996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1460848.42</v>
      </c>
      <c r="E36" s="58">
        <f>E11-E21-E31</f>
        <v>0</v>
      </c>
      <c r="F36" s="58">
        <f t="shared" si="8"/>
        <v>0</v>
      </c>
      <c r="G36" s="58">
        <f t="shared" si="8"/>
        <v>28784.599999999977</v>
      </c>
      <c r="H36" s="58">
        <f t="shared" si="8"/>
        <v>0</v>
      </c>
      <c r="I36" s="59">
        <f t="shared" si="8"/>
        <v>1489633.0200000005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1284355.96</v>
      </c>
      <c r="E37" s="62">
        <f t="shared" si="9"/>
        <v>0</v>
      </c>
      <c r="F37" s="62">
        <f t="shared" si="9"/>
        <v>0</v>
      </c>
      <c r="G37" s="62">
        <f t="shared" si="9"/>
        <v>23227.959999999963</v>
      </c>
      <c r="H37" s="62">
        <f t="shared" si="9"/>
        <v>0</v>
      </c>
      <c r="I37" s="63">
        <f t="shared" si="9"/>
        <v>1307583.92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27044.68</v>
      </c>
    </row>
    <row r="53" spans="1:3" ht="15">
      <c r="A53" s="83" t="s">
        <v>15</v>
      </c>
      <c r="B53" s="84"/>
      <c r="C53" s="85">
        <f>SUM(C54:C55)</f>
        <v>5612.4</v>
      </c>
    </row>
    <row r="54" spans="1:3" ht="15">
      <c r="A54" s="86" t="s">
        <v>16</v>
      </c>
      <c r="B54" s="87"/>
      <c r="C54" s="88">
        <v>5612.4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32657.08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27044.68</v>
      </c>
    </row>
    <row r="62" spans="1:3" ht="15">
      <c r="A62" s="83" t="s">
        <v>15</v>
      </c>
      <c r="B62" s="84"/>
      <c r="C62" s="85">
        <f>SUM(C63:C64)</f>
        <v>5612.4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5612.4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32657.08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2079.73</v>
      </c>
      <c r="D469" s="419">
        <f>SUM(D470:D479)</f>
        <v>5104.26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v>1298.77</v>
      </c>
      <c r="D474" s="450">
        <f>1378+469.64+1337.12</f>
        <v>3184.7599999999998</v>
      </c>
    </row>
    <row r="475" spans="1:4">
      <c r="A475" s="451" t="s">
        <v>193</v>
      </c>
      <c r="B475" s="452"/>
      <c r="C475" s="450">
        <v>474.36</v>
      </c>
      <c r="D475" s="450">
        <v>1919.5</v>
      </c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6">
        <v>306.60000000000002</v>
      </c>
      <c r="D479" s="456"/>
    </row>
    <row r="480" spans="1:4" ht="14.25" thickBot="1">
      <c r="A480" s="457" t="s">
        <v>12</v>
      </c>
      <c r="B480" s="458"/>
      <c r="C480" s="459">
        <f>C458+C469</f>
        <v>2079.73</v>
      </c>
      <c r="D480" s="303">
        <f>D458+D469</f>
        <v>5104.26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0" t="s">
        <v>200</v>
      </c>
      <c r="B496" s="461"/>
      <c r="C496" s="462" t="s">
        <v>14</v>
      </c>
      <c r="D496" s="343" t="s">
        <v>105</v>
      </c>
    </row>
    <row r="497" spans="1:4">
      <c r="A497" s="463" t="s">
        <v>201</v>
      </c>
      <c r="B497" s="464"/>
      <c r="C497" s="298">
        <f>SUM(C498:C504)</f>
        <v>0</v>
      </c>
      <c r="D497" s="298">
        <f>SUM(D498:D504)</f>
        <v>0</v>
      </c>
    </row>
    <row r="498" spans="1:4">
      <c r="A498" s="465" t="s">
        <v>202</v>
      </c>
      <c r="B498" s="466"/>
      <c r="C498" s="467"/>
      <c r="D498" s="468"/>
    </row>
    <row r="499" spans="1:4">
      <c r="A499" s="465" t="s">
        <v>203</v>
      </c>
      <c r="B499" s="466"/>
      <c r="C499" s="467"/>
      <c r="D499" s="468"/>
    </row>
    <row r="500" spans="1:4" ht="27.75" customHeight="1">
      <c r="A500" s="331" t="s">
        <v>204</v>
      </c>
      <c r="B500" s="469"/>
      <c r="C500" s="467"/>
      <c r="D500" s="468"/>
    </row>
    <row r="501" spans="1:4">
      <c r="A501" s="331" t="s">
        <v>205</v>
      </c>
      <c r="B501" s="469"/>
      <c r="C501" s="467"/>
      <c r="D501" s="468"/>
    </row>
    <row r="502" spans="1:4" ht="17.25" customHeight="1">
      <c r="A502" s="331" t="s">
        <v>206</v>
      </c>
      <c r="B502" s="469"/>
      <c r="C502" s="467"/>
      <c r="D502" s="468"/>
    </row>
    <row r="503" spans="1:4" ht="16.5" customHeight="1">
      <c r="A503" s="331" t="s">
        <v>207</v>
      </c>
      <c r="B503" s="469"/>
      <c r="C503" s="467"/>
      <c r="D503" s="468"/>
    </row>
    <row r="504" spans="1:4">
      <c r="A504" s="331" t="s">
        <v>135</v>
      </c>
      <c r="B504" s="469"/>
      <c r="C504" s="467"/>
      <c r="D504" s="468"/>
    </row>
    <row r="505" spans="1:4">
      <c r="A505" s="470" t="s">
        <v>208</v>
      </c>
      <c r="B505" s="471"/>
      <c r="C505" s="298">
        <f>C506+C507+C509</f>
        <v>0</v>
      </c>
      <c r="D505" s="472">
        <f>D506+D507+D509</f>
        <v>0</v>
      </c>
    </row>
    <row r="506" spans="1:4">
      <c r="A506" s="332" t="s">
        <v>209</v>
      </c>
      <c r="B506" s="473"/>
      <c r="C506" s="474"/>
      <c r="D506" s="475"/>
    </row>
    <row r="507" spans="1:4">
      <c r="A507" s="332" t="s">
        <v>210</v>
      </c>
      <c r="B507" s="473"/>
      <c r="C507" s="474"/>
      <c r="D507" s="475"/>
    </row>
    <row r="508" spans="1:4">
      <c r="A508" s="332" t="s">
        <v>211</v>
      </c>
      <c r="B508" s="473"/>
      <c r="C508" s="474"/>
      <c r="D508" s="475"/>
    </row>
    <row r="509" spans="1:4" ht="14.25" thickBot="1">
      <c r="A509" s="476" t="s">
        <v>135</v>
      </c>
      <c r="B509" s="477"/>
      <c r="C509" s="474"/>
      <c r="D509" s="475"/>
    </row>
    <row r="510" spans="1:4" ht="14.25" thickBot="1">
      <c r="A510" s="457" t="s">
        <v>12</v>
      </c>
      <c r="B510" s="458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8"/>
      <c r="C513" s="478"/>
      <c r="D513" s="478"/>
    </row>
    <row r="514" spans="1:5" ht="14.25" thickBot="1">
      <c r="A514" s="260"/>
      <c r="B514" s="479"/>
      <c r="C514" s="260"/>
      <c r="D514" s="260"/>
    </row>
    <row r="515" spans="1:5" ht="30.75" customHeight="1" thickBot="1">
      <c r="A515" s="480"/>
      <c r="B515" s="481"/>
      <c r="C515" s="462" t="s">
        <v>101</v>
      </c>
      <c r="D515" s="343" t="s">
        <v>21</v>
      </c>
    </row>
    <row r="516" spans="1:5" ht="14.25" thickBot="1">
      <c r="A516" s="482" t="s">
        <v>213</v>
      </c>
      <c r="B516" s="483"/>
      <c r="C516" s="484">
        <v>6579.27</v>
      </c>
      <c r="D516" s="485">
        <v>0</v>
      </c>
    </row>
    <row r="517" spans="1:5" ht="14.25" thickBot="1">
      <c r="A517" s="439" t="s">
        <v>96</v>
      </c>
      <c r="B517" s="440"/>
      <c r="C517" s="419">
        <f>SUM(C516:C516)</f>
        <v>6579.27</v>
      </c>
      <c r="D517" s="419">
        <f>SUM(D516:D516)</f>
        <v>0</v>
      </c>
    </row>
    <row r="520" spans="1:5">
      <c r="A520" s="212" t="s">
        <v>214</v>
      </c>
      <c r="B520" s="478"/>
      <c r="C520" s="478"/>
      <c r="D520" s="478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132853.60999999999</v>
      </c>
      <c r="D523" s="487">
        <v>83691.710000000006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/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219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220</v>
      </c>
      <c r="B541" s="494" t="s">
        <v>221</v>
      </c>
      <c r="C541" s="495"/>
      <c r="D541" s="495"/>
      <c r="E541" s="496" t="s">
        <v>58</v>
      </c>
      <c r="F541" s="495" t="s">
        <v>222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223</v>
      </c>
      <c r="C542" s="501" t="s">
        <v>224</v>
      </c>
      <c r="D542" s="501" t="s">
        <v>62</v>
      </c>
      <c r="E542" s="501" t="s">
        <v>225</v>
      </c>
      <c r="F542" s="501" t="s">
        <v>223</v>
      </c>
      <c r="G542" s="501" t="s">
        <v>226</v>
      </c>
      <c r="H542" s="501" t="s">
        <v>227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228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229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230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231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232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233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234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235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236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237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238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239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240</v>
      </c>
      <c r="B578" s="564"/>
      <c r="C578" s="565">
        <v>10196.200000000001</v>
      </c>
      <c r="D578" s="565">
        <v>2932.82</v>
      </c>
      <c r="E578" s="566"/>
      <c r="F578" s="566"/>
      <c r="G578" s="566"/>
      <c r="H578" s="566"/>
      <c r="I578" s="566"/>
    </row>
    <row r="579" spans="1:9">
      <c r="A579" s="567" t="s">
        <v>241</v>
      </c>
      <c r="B579" s="568"/>
      <c r="C579" s="569"/>
      <c r="D579" s="570"/>
      <c r="E579" s="571"/>
      <c r="F579" s="571"/>
      <c r="G579" s="571"/>
      <c r="H579" s="571"/>
      <c r="I579" s="571"/>
    </row>
    <row r="580" spans="1:9">
      <c r="A580" s="567" t="s">
        <v>242</v>
      </c>
      <c r="B580" s="568"/>
      <c r="C580" s="569"/>
      <c r="D580" s="570">
        <v>4438.7</v>
      </c>
      <c r="E580" s="414"/>
      <c r="F580" s="414"/>
      <c r="G580" s="414"/>
      <c r="H580" s="414"/>
      <c r="I580" s="414"/>
    </row>
    <row r="581" spans="1:9">
      <c r="A581" s="567" t="s">
        <v>243</v>
      </c>
      <c r="B581" s="568"/>
      <c r="C581" s="572">
        <f>C582+C585+C586+C587+C588</f>
        <v>227.03</v>
      </c>
      <c r="D581" s="573">
        <f>D582+D585+D586+D587+D588</f>
        <v>534.04</v>
      </c>
    </row>
    <row r="582" spans="1:9">
      <c r="A582" s="574" t="s">
        <v>244</v>
      </c>
      <c r="B582" s="575"/>
      <c r="C582" s="485">
        <f>C583-C584</f>
        <v>0</v>
      </c>
      <c r="D582" s="352">
        <f>D583-D584</f>
        <v>0</v>
      </c>
    </row>
    <row r="583" spans="1:9">
      <c r="A583" s="576" t="s">
        <v>245</v>
      </c>
      <c r="B583" s="577"/>
      <c r="C583" s="578"/>
      <c r="D583" s="404"/>
    </row>
    <row r="584" spans="1:9" ht="25.5" customHeight="1">
      <c r="A584" s="576" t="s">
        <v>246</v>
      </c>
      <c r="B584" s="577"/>
      <c r="C584" s="578"/>
      <c r="D584" s="404"/>
    </row>
    <row r="585" spans="1:9">
      <c r="A585" s="574" t="s">
        <v>247</v>
      </c>
      <c r="B585" s="575"/>
      <c r="C585" s="485"/>
      <c r="D585" s="352"/>
    </row>
    <row r="586" spans="1:9">
      <c r="A586" s="574" t="s">
        <v>248</v>
      </c>
      <c r="B586" s="575"/>
      <c r="C586" s="485"/>
      <c r="D586" s="352"/>
    </row>
    <row r="587" spans="1:9">
      <c r="A587" s="574" t="s">
        <v>249</v>
      </c>
      <c r="B587" s="575"/>
      <c r="C587" s="485"/>
      <c r="D587" s="352"/>
    </row>
    <row r="588" spans="1:9">
      <c r="A588" s="574" t="s">
        <v>17</v>
      </c>
      <c r="B588" s="575"/>
      <c r="C588" s="352">
        <v>227.03</v>
      </c>
      <c r="D588" s="352">
        <v>534.04</v>
      </c>
    </row>
    <row r="589" spans="1:9" ht="24.75" customHeight="1" thickBot="1">
      <c r="A589" s="579" t="s">
        <v>250</v>
      </c>
      <c r="B589" s="580"/>
      <c r="C589" s="570"/>
      <c r="D589" s="570"/>
    </row>
    <row r="590" spans="1:9" ht="16.5" thickBot="1">
      <c r="A590" s="581" t="s">
        <v>96</v>
      </c>
      <c r="B590" s="582"/>
      <c r="C590" s="358">
        <f>SUM(C578+C579+C580+C581+C589)</f>
        <v>10423.230000000001</v>
      </c>
      <c r="D590" s="358">
        <f>SUM(D578+D579+D580+D581+D589)</f>
        <v>7905.56</v>
      </c>
    </row>
    <row r="593" spans="1:4" ht="14.25">
      <c r="A593" s="583" t="s">
        <v>251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252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0" t="s">
        <v>253</v>
      </c>
      <c r="B624" s="490"/>
      <c r="C624" s="490"/>
      <c r="D624" s="213"/>
    </row>
    <row r="625" spans="1:4" ht="14.25" customHeight="1">
      <c r="A625" s="591" t="s">
        <v>254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255</v>
      </c>
      <c r="D627" s="596" t="s">
        <v>256</v>
      </c>
    </row>
    <row r="628" spans="1:4">
      <c r="A628" s="597" t="s">
        <v>257</v>
      </c>
      <c r="B628" s="598"/>
      <c r="C628" s="599"/>
      <c r="D628" s="600"/>
    </row>
    <row r="629" spans="1:4">
      <c r="A629" s="601" t="s">
        <v>258</v>
      </c>
      <c r="B629" s="602"/>
      <c r="C629" s="603"/>
      <c r="D629" s="604"/>
    </row>
    <row r="630" spans="1:4" ht="26.45" customHeight="1">
      <c r="A630" s="605" t="s">
        <v>259</v>
      </c>
      <c r="B630" s="606"/>
      <c r="C630" s="607"/>
      <c r="D630" s="608"/>
    </row>
    <row r="631" spans="1:4" ht="13.5" customHeight="1" thickBot="1">
      <c r="A631" s="609" t="s">
        <v>260</v>
      </c>
      <c r="B631" s="610"/>
      <c r="C631" s="611"/>
      <c r="D631" s="612"/>
    </row>
    <row r="674" spans="1:3" ht="14.25">
      <c r="A674" s="583" t="s">
        <v>261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262</v>
      </c>
      <c r="C676" s="343" t="s">
        <v>263</v>
      </c>
    </row>
    <row r="677" spans="1:3" ht="14.25" thickBot="1">
      <c r="A677" s="615" t="s">
        <v>264</v>
      </c>
      <c r="B677" s="616">
        <f>B678+B682</f>
        <v>0</v>
      </c>
      <c r="C677" s="616">
        <f>C678+C682</f>
        <v>0</v>
      </c>
    </row>
    <row r="678" spans="1:3">
      <c r="A678" s="617" t="s">
        <v>265</v>
      </c>
      <c r="B678" s="281"/>
      <c r="C678" s="281"/>
    </row>
    <row r="679" spans="1:3">
      <c r="A679" s="618" t="s">
        <v>50</v>
      </c>
      <c r="B679" s="237"/>
      <c r="C679" s="238"/>
    </row>
    <row r="680" spans="1:3">
      <c r="A680" s="619"/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266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267</v>
      </c>
      <c r="B685" s="616">
        <f>B686+B692</f>
        <v>505868.48</v>
      </c>
      <c r="C685" s="616">
        <f>C686+C692</f>
        <v>352118</v>
      </c>
    </row>
    <row r="686" spans="1:3">
      <c r="A686" s="626" t="s">
        <v>265</v>
      </c>
      <c r="B686" s="384">
        <f>B688+B689+B690+B691</f>
        <v>0</v>
      </c>
      <c r="C686" s="384">
        <f>C688+C689+C690+C691</f>
        <v>0</v>
      </c>
    </row>
    <row r="687" spans="1:3">
      <c r="A687" s="627" t="s">
        <v>50</v>
      </c>
      <c r="B687" s="237"/>
      <c r="C687" s="238"/>
    </row>
    <row r="688" spans="1:3" hidden="1">
      <c r="A688" s="628"/>
      <c r="B688" s="629"/>
      <c r="C688" s="630"/>
    </row>
    <row r="689" spans="1:9" hidden="1">
      <c r="A689" s="628"/>
      <c r="B689" s="629"/>
      <c r="C689" s="630"/>
    </row>
    <row r="690" spans="1:9" hidden="1">
      <c r="A690" s="631"/>
      <c r="B690" s="629"/>
      <c r="C690" s="630"/>
    </row>
    <row r="691" spans="1:9" ht="76.5">
      <c r="A691" s="628" t="s">
        <v>268</v>
      </c>
      <c r="B691" s="629"/>
      <c r="C691" s="630"/>
    </row>
    <row r="692" spans="1:9">
      <c r="A692" s="632" t="s">
        <v>266</v>
      </c>
      <c r="B692" s="633">
        <f>SUM(B694:B695)</f>
        <v>505868.48</v>
      </c>
      <c r="C692" s="633">
        <f>SUM(C694:C695)</f>
        <v>352118</v>
      </c>
    </row>
    <row r="693" spans="1:9">
      <c r="A693" s="627" t="s">
        <v>50</v>
      </c>
      <c r="B693" s="237"/>
      <c r="C693" s="237"/>
    </row>
    <row r="694" spans="1:9" ht="25.5">
      <c r="A694" s="634" t="s">
        <v>269</v>
      </c>
      <c r="B694" s="243">
        <v>899.98</v>
      </c>
      <c r="C694" s="243"/>
    </row>
    <row r="695" spans="1:9" ht="45.75" thickBot="1">
      <c r="A695" s="635" t="s">
        <v>270</v>
      </c>
      <c r="B695" s="636">
        <v>504968.5</v>
      </c>
      <c r="C695" s="636">
        <v>352118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271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0" t="s">
        <v>272</v>
      </c>
      <c r="B700" s="638"/>
      <c r="C700" s="638"/>
      <c r="D700" s="638"/>
      <c r="E700" s="461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273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274</v>
      </c>
      <c r="B742" s="583"/>
      <c r="C742" s="583"/>
    </row>
    <row r="743" spans="1:7" ht="14.25">
      <c r="A743" s="305" t="s">
        <v>275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4" t="s">
        <v>276</v>
      </c>
      <c r="B745" s="645"/>
      <c r="C745" s="645"/>
      <c r="D745" s="646"/>
      <c r="E745" s="647" t="s">
        <v>262</v>
      </c>
      <c r="F745" s="648" t="s">
        <v>263</v>
      </c>
      <c r="G745" s="649"/>
    </row>
    <row r="746" spans="1:7" ht="14.25" customHeight="1" thickBot="1">
      <c r="A746" s="650" t="s">
        <v>277</v>
      </c>
      <c r="B746" s="651"/>
      <c r="C746" s="651"/>
      <c r="D746" s="652"/>
      <c r="E746" s="653">
        <f>SUM(E747:E754)</f>
        <v>52155.53</v>
      </c>
      <c r="F746" s="653">
        <f>SUM(F747:F754)</f>
        <v>81380.89</v>
      </c>
      <c r="G746" s="654"/>
    </row>
    <row r="747" spans="1:7">
      <c r="A747" s="655" t="s">
        <v>278</v>
      </c>
      <c r="B747" s="656"/>
      <c r="C747" s="656"/>
      <c r="D747" s="657"/>
      <c r="E747" s="658">
        <v>52155.53</v>
      </c>
      <c r="F747" s="658">
        <v>81380.89</v>
      </c>
      <c r="G747" s="260"/>
    </row>
    <row r="748" spans="1:7">
      <c r="A748" s="659" t="s">
        <v>279</v>
      </c>
      <c r="B748" s="660"/>
      <c r="C748" s="660"/>
      <c r="D748" s="661"/>
      <c r="E748" s="662"/>
      <c r="F748" s="663"/>
      <c r="G748" s="260"/>
    </row>
    <row r="749" spans="1:7">
      <c r="A749" s="659" t="s">
        <v>280</v>
      </c>
      <c r="B749" s="660"/>
      <c r="C749" s="660"/>
      <c r="D749" s="661"/>
      <c r="E749" s="662"/>
      <c r="F749" s="663"/>
      <c r="G749" s="260"/>
    </row>
    <row r="750" spans="1:7">
      <c r="A750" s="664" t="s">
        <v>281</v>
      </c>
      <c r="B750" s="665"/>
      <c r="C750" s="665"/>
      <c r="D750" s="666"/>
      <c r="E750" s="662"/>
      <c r="F750" s="663"/>
      <c r="G750" s="260"/>
    </row>
    <row r="751" spans="1:7">
      <c r="A751" s="659" t="s">
        <v>282</v>
      </c>
      <c r="B751" s="660"/>
      <c r="C751" s="660"/>
      <c r="D751" s="661"/>
      <c r="E751" s="662"/>
      <c r="F751" s="663"/>
      <c r="G751" s="260"/>
    </row>
    <row r="752" spans="1:7">
      <c r="A752" s="667" t="s">
        <v>283</v>
      </c>
      <c r="B752" s="668"/>
      <c r="C752" s="668"/>
      <c r="D752" s="669"/>
      <c r="E752" s="662"/>
      <c r="F752" s="663"/>
      <c r="G752" s="260"/>
    </row>
    <row r="753" spans="1:7">
      <c r="A753" s="667" t="s">
        <v>284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285</v>
      </c>
      <c r="B754" s="671"/>
      <c r="C754" s="671"/>
      <c r="D754" s="672"/>
      <c r="E754" s="673"/>
      <c r="F754" s="674"/>
      <c r="G754" s="260"/>
    </row>
    <row r="755" spans="1:7" ht="14.25" thickBot="1">
      <c r="A755" s="650" t="s">
        <v>286</v>
      </c>
      <c r="B755" s="651"/>
      <c r="C755" s="651"/>
      <c r="D755" s="652"/>
      <c r="E755" s="675">
        <v>1628.97</v>
      </c>
      <c r="F755" s="675">
        <v>3024.53</v>
      </c>
      <c r="G755" s="654"/>
    </row>
    <row r="756" spans="1:7" ht="14.25" thickBot="1">
      <c r="A756" s="676" t="s">
        <v>287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288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289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290</v>
      </c>
      <c r="B759" s="677"/>
      <c r="C759" s="677"/>
      <c r="D759" s="678"/>
      <c r="E759" s="653">
        <f>E760+E768+E771+E774</f>
        <v>170</v>
      </c>
      <c r="F759" s="653">
        <f>F760+F768+F771+F774</f>
        <v>224</v>
      </c>
      <c r="G759" s="654"/>
    </row>
    <row r="760" spans="1:7">
      <c r="A760" s="655" t="s">
        <v>291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292</v>
      </c>
      <c r="B761" s="684"/>
      <c r="C761" s="684"/>
      <c r="D761" s="685"/>
      <c r="E761" s="686"/>
      <c r="F761" s="687"/>
      <c r="G761" s="688"/>
    </row>
    <row r="762" spans="1:7">
      <c r="A762" s="683" t="s">
        <v>293</v>
      </c>
      <c r="B762" s="684"/>
      <c r="C762" s="684"/>
      <c r="D762" s="685"/>
      <c r="E762" s="686"/>
      <c r="F762" s="687"/>
      <c r="G762" s="688"/>
    </row>
    <row r="763" spans="1:7">
      <c r="A763" s="683" t="s">
        <v>294</v>
      </c>
      <c r="B763" s="684"/>
      <c r="C763" s="684"/>
      <c r="D763" s="685"/>
      <c r="E763" s="686"/>
      <c r="F763" s="687"/>
      <c r="G763" s="688"/>
    </row>
    <row r="764" spans="1:7">
      <c r="A764" s="683" t="s">
        <v>295</v>
      </c>
      <c r="B764" s="684"/>
      <c r="C764" s="684"/>
      <c r="D764" s="685"/>
      <c r="E764" s="686"/>
      <c r="F764" s="687"/>
      <c r="G764" s="688"/>
    </row>
    <row r="765" spans="1:7">
      <c r="A765" s="683" t="s">
        <v>296</v>
      </c>
      <c r="B765" s="684"/>
      <c r="C765" s="684"/>
      <c r="D765" s="685"/>
      <c r="E765" s="686"/>
      <c r="F765" s="687"/>
      <c r="G765" s="688"/>
    </row>
    <row r="766" spans="1:7">
      <c r="A766" s="683" t="s">
        <v>297</v>
      </c>
      <c r="B766" s="684"/>
      <c r="C766" s="684"/>
      <c r="D766" s="685"/>
      <c r="E766" s="686"/>
      <c r="F766" s="687"/>
      <c r="G766" s="688"/>
    </row>
    <row r="767" spans="1:7">
      <c r="A767" s="683" t="s">
        <v>298</v>
      </c>
      <c r="B767" s="684"/>
      <c r="C767" s="684"/>
      <c r="D767" s="685"/>
      <c r="E767" s="686"/>
      <c r="F767" s="687"/>
      <c r="G767" s="688"/>
    </row>
    <row r="768" spans="1:7">
      <c r="A768" s="667" t="s">
        <v>299</v>
      </c>
      <c r="B768" s="668"/>
      <c r="C768" s="668"/>
      <c r="D768" s="669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300</v>
      </c>
      <c r="B769" s="684"/>
      <c r="C769" s="684"/>
      <c r="D769" s="685"/>
      <c r="E769" s="686"/>
      <c r="F769" s="687"/>
      <c r="G769" s="688"/>
    </row>
    <row r="770" spans="1:7">
      <c r="A770" s="683" t="s">
        <v>301</v>
      </c>
      <c r="B770" s="684"/>
      <c r="C770" s="684"/>
      <c r="D770" s="685"/>
      <c r="E770" s="686"/>
      <c r="F770" s="687"/>
      <c r="G770" s="688"/>
    </row>
    <row r="771" spans="1:7">
      <c r="A771" s="659" t="s">
        <v>302</v>
      </c>
      <c r="B771" s="660"/>
      <c r="C771" s="660"/>
      <c r="D771" s="661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303</v>
      </c>
      <c r="B772" s="684"/>
      <c r="C772" s="684"/>
      <c r="D772" s="685"/>
      <c r="E772" s="686"/>
      <c r="F772" s="687"/>
      <c r="G772" s="688"/>
    </row>
    <row r="773" spans="1:7">
      <c r="A773" s="683" t="s">
        <v>304</v>
      </c>
      <c r="B773" s="684"/>
      <c r="C773" s="684"/>
      <c r="D773" s="685"/>
      <c r="E773" s="686"/>
      <c r="F773" s="687"/>
      <c r="G773" s="688"/>
    </row>
    <row r="774" spans="1:7">
      <c r="A774" s="659" t="s">
        <v>305</v>
      </c>
      <c r="B774" s="660"/>
      <c r="C774" s="660"/>
      <c r="D774" s="661"/>
      <c r="E774" s="689">
        <f>SUM(E775:E788)</f>
        <v>170</v>
      </c>
      <c r="F774" s="689">
        <f>SUM(F775:F788)</f>
        <v>224</v>
      </c>
      <c r="G774" s="260"/>
    </row>
    <row r="775" spans="1:7">
      <c r="A775" s="683" t="s">
        <v>306</v>
      </c>
      <c r="B775" s="684"/>
      <c r="C775" s="684"/>
      <c r="D775" s="685"/>
      <c r="E775" s="662"/>
      <c r="F775" s="663"/>
      <c r="G775" s="260"/>
    </row>
    <row r="776" spans="1:7">
      <c r="A776" s="683" t="s">
        <v>307</v>
      </c>
      <c r="B776" s="684"/>
      <c r="C776" s="684"/>
      <c r="D776" s="685"/>
      <c r="E776" s="662"/>
      <c r="F776" s="663"/>
      <c r="G776" s="260"/>
    </row>
    <row r="777" spans="1:7">
      <c r="A777" s="683" t="s">
        <v>308</v>
      </c>
      <c r="B777" s="684"/>
      <c r="C777" s="684"/>
      <c r="D777" s="685"/>
      <c r="E777" s="662"/>
      <c r="F777" s="663"/>
      <c r="G777" s="260"/>
    </row>
    <row r="778" spans="1:7">
      <c r="A778" s="683" t="s">
        <v>309</v>
      </c>
      <c r="B778" s="684"/>
      <c r="C778" s="684"/>
      <c r="D778" s="685"/>
      <c r="E778" s="662"/>
      <c r="F778" s="663"/>
      <c r="G778" s="260"/>
    </row>
    <row r="779" spans="1:7">
      <c r="A779" s="683" t="s">
        <v>310</v>
      </c>
      <c r="B779" s="684"/>
      <c r="C779" s="684"/>
      <c r="D779" s="685"/>
      <c r="E779" s="662"/>
      <c r="F779" s="663"/>
      <c r="G779" s="260"/>
    </row>
    <row r="780" spans="1:7">
      <c r="A780" s="683" t="s">
        <v>311</v>
      </c>
      <c r="B780" s="684"/>
      <c r="C780" s="684"/>
      <c r="D780" s="685"/>
      <c r="E780" s="662"/>
      <c r="F780" s="663"/>
      <c r="G780" s="260"/>
    </row>
    <row r="781" spans="1:7">
      <c r="A781" s="683" t="s">
        <v>312</v>
      </c>
      <c r="B781" s="684"/>
      <c r="C781" s="684"/>
      <c r="D781" s="685"/>
      <c r="E781" s="662"/>
      <c r="F781" s="663"/>
      <c r="G781" s="260"/>
    </row>
    <row r="782" spans="1:7">
      <c r="A782" s="683" t="s">
        <v>313</v>
      </c>
      <c r="B782" s="684"/>
      <c r="C782" s="684"/>
      <c r="D782" s="685"/>
      <c r="E782" s="662"/>
      <c r="F782" s="663"/>
      <c r="G782" s="260"/>
    </row>
    <row r="783" spans="1:7">
      <c r="A783" s="683" t="s">
        <v>314</v>
      </c>
      <c r="B783" s="684"/>
      <c r="C783" s="684"/>
      <c r="D783" s="685"/>
      <c r="E783" s="662"/>
      <c r="F783" s="663"/>
      <c r="G783" s="260"/>
    </row>
    <row r="784" spans="1:7">
      <c r="A784" s="690" t="s">
        <v>315</v>
      </c>
      <c r="B784" s="691"/>
      <c r="C784" s="691"/>
      <c r="D784" s="692"/>
      <c r="E784" s="662"/>
      <c r="F784" s="663"/>
      <c r="G784" s="260"/>
    </row>
    <row r="785" spans="1:7">
      <c r="A785" s="690" t="s">
        <v>316</v>
      </c>
      <c r="B785" s="691"/>
      <c r="C785" s="691"/>
      <c r="D785" s="692"/>
      <c r="E785" s="662"/>
      <c r="F785" s="663"/>
      <c r="G785" s="260"/>
    </row>
    <row r="786" spans="1:7">
      <c r="A786" s="690" t="s">
        <v>317</v>
      </c>
      <c r="B786" s="691"/>
      <c r="C786" s="691"/>
      <c r="D786" s="692"/>
      <c r="E786" s="662"/>
      <c r="F786" s="663"/>
      <c r="G786" s="260"/>
    </row>
    <row r="787" spans="1:7">
      <c r="A787" s="693" t="s">
        <v>318</v>
      </c>
      <c r="B787" s="694"/>
      <c r="C787" s="694"/>
      <c r="D787" s="695"/>
      <c r="E787" s="662"/>
      <c r="F787" s="663"/>
      <c r="G787" s="260"/>
    </row>
    <row r="788" spans="1:7" ht="14.25" thickBot="1">
      <c r="A788" s="696" t="s">
        <v>298</v>
      </c>
      <c r="B788" s="697"/>
      <c r="C788" s="697"/>
      <c r="D788" s="698"/>
      <c r="E788" s="663">
        <v>170</v>
      </c>
      <c r="F788" s="663">
        <v>224</v>
      </c>
      <c r="G788" s="260"/>
    </row>
    <row r="789" spans="1:7" ht="14.25" thickBot="1">
      <c r="A789" s="699" t="s">
        <v>319</v>
      </c>
      <c r="B789" s="700"/>
      <c r="C789" s="700"/>
      <c r="D789" s="701"/>
      <c r="E789" s="702">
        <f>SUM(E746+E755+E756+E757+E758+E759)</f>
        <v>53954.5</v>
      </c>
      <c r="F789" s="702">
        <f>SUM(F746+F755+F756+F757+F758+F759)</f>
        <v>84629.42</v>
      </c>
      <c r="G789" s="654"/>
    </row>
    <row r="790" spans="1:7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320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75">
      <c r="A793" s="704" t="s">
        <v>321</v>
      </c>
      <c r="B793" s="705"/>
      <c r="C793" s="706" t="s">
        <v>262</v>
      </c>
      <c r="D793" s="706" t="s">
        <v>263</v>
      </c>
    </row>
    <row r="794" spans="1:7" ht="15.75" thickBot="1">
      <c r="A794" s="707"/>
      <c r="B794" s="708"/>
      <c r="C794" s="709"/>
      <c r="D794" s="710"/>
    </row>
    <row r="795" spans="1:7">
      <c r="A795" s="711" t="s">
        <v>322</v>
      </c>
      <c r="B795" s="712"/>
      <c r="C795" s="713">
        <v>222627.52</v>
      </c>
      <c r="D795" s="713">
        <v>285812.18</v>
      </c>
    </row>
    <row r="796" spans="1:7">
      <c r="A796" s="448" t="s">
        <v>323</v>
      </c>
      <c r="B796" s="449"/>
      <c r="C796" s="629"/>
      <c r="D796" s="630"/>
    </row>
    <row r="797" spans="1:7">
      <c r="A797" s="448" t="s">
        <v>324</v>
      </c>
      <c r="B797" s="449"/>
      <c r="C797" s="630">
        <v>114511.72</v>
      </c>
      <c r="D797" s="630">
        <v>162115.32</v>
      </c>
    </row>
    <row r="798" spans="1:7" ht="29.45" customHeight="1">
      <c r="A798" s="451" t="s">
        <v>325</v>
      </c>
      <c r="B798" s="452"/>
      <c r="C798" s="629"/>
      <c r="D798" s="630"/>
    </row>
    <row r="799" spans="1:7" ht="42" customHeight="1">
      <c r="A799" s="451" t="s">
        <v>326</v>
      </c>
      <c r="B799" s="452"/>
      <c r="C799" s="629"/>
      <c r="D799" s="630"/>
    </row>
    <row r="800" spans="1:7" ht="29.45" customHeight="1">
      <c r="A800" s="451" t="s">
        <v>327</v>
      </c>
      <c r="B800" s="452"/>
      <c r="C800" s="630">
        <v>5922.67</v>
      </c>
      <c r="D800" s="630">
        <v>5241.8900000000003</v>
      </c>
    </row>
    <row r="801" spans="1:4">
      <c r="A801" s="451" t="s">
        <v>328</v>
      </c>
      <c r="B801" s="452"/>
      <c r="C801" s="629"/>
      <c r="D801" s="630"/>
    </row>
    <row r="802" spans="1:4" ht="21.75" customHeight="1">
      <c r="A802" s="574" t="s">
        <v>329</v>
      </c>
      <c r="B802" s="575"/>
      <c r="C802" s="629"/>
      <c r="D802" s="630">
        <v>1520</v>
      </c>
    </row>
    <row r="803" spans="1:4" ht="33" customHeight="1">
      <c r="A803" s="451" t="s">
        <v>330</v>
      </c>
      <c r="B803" s="452"/>
      <c r="C803" s="714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5" t="s">
        <v>83</v>
      </c>
      <c r="B805" s="716"/>
      <c r="C805" s="717">
        <f>SUM(C795:C804)</f>
        <v>343061.91</v>
      </c>
      <c r="D805" s="717">
        <f>SUM(D795:D804)</f>
        <v>454689.39</v>
      </c>
    </row>
    <row r="835" spans="1:6" ht="14.25">
      <c r="A835" s="305" t="s">
        <v>331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18" t="s">
        <v>332</v>
      </c>
      <c r="B837" s="719"/>
      <c r="C837" s="719"/>
      <c r="D837" s="720"/>
      <c r="E837" s="614" t="s">
        <v>262</v>
      </c>
      <c r="F837" s="343" t="s">
        <v>263</v>
      </c>
    </row>
    <row r="838" spans="1:6" ht="14.25" thickBot="1">
      <c r="A838" s="425" t="s">
        <v>333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334</v>
      </c>
      <c r="B839" s="725"/>
      <c r="C839" s="725"/>
      <c r="D839" s="726"/>
      <c r="E839" s="727"/>
      <c r="F839" s="728"/>
    </row>
    <row r="840" spans="1:6">
      <c r="A840" s="729" t="s">
        <v>335</v>
      </c>
      <c r="B840" s="730"/>
      <c r="C840" s="730"/>
      <c r="D840" s="731"/>
      <c r="E840" s="732"/>
      <c r="F840" s="733"/>
    </row>
    <row r="841" spans="1:6" ht="14.25" thickBot="1">
      <c r="A841" s="734" t="s">
        <v>336</v>
      </c>
      <c r="B841" s="735"/>
      <c r="C841" s="735"/>
      <c r="D841" s="736"/>
      <c r="E841" s="737"/>
      <c r="F841" s="738"/>
    </row>
    <row r="842" spans="1:6" ht="14.25" thickBot="1">
      <c r="A842" s="739" t="s">
        <v>337</v>
      </c>
      <c r="B842" s="740"/>
      <c r="C842" s="740"/>
      <c r="D842" s="741"/>
      <c r="E842" s="742"/>
      <c r="F842" s="743"/>
    </row>
    <row r="843" spans="1:6" ht="14.25" thickBot="1">
      <c r="A843" s="744" t="s">
        <v>338</v>
      </c>
      <c r="B843" s="745"/>
      <c r="C843" s="745"/>
      <c r="D843" s="746"/>
      <c r="E843" s="742">
        <f>E844+E845+E846+E847+E848+E849+E850+E851+E852+E853</f>
        <v>13877.6</v>
      </c>
      <c r="F843" s="742">
        <f>F844+F845+F846+F847+F848+F849+F850+F851+F852+F853</f>
        <v>3282.16</v>
      </c>
    </row>
    <row r="844" spans="1:6">
      <c r="A844" s="747" t="s">
        <v>339</v>
      </c>
      <c r="B844" s="748"/>
      <c r="C844" s="748"/>
      <c r="D844" s="749"/>
      <c r="E844" s="727"/>
      <c r="F844" s="727"/>
    </row>
    <row r="845" spans="1:6">
      <c r="A845" s="750" t="s">
        <v>340</v>
      </c>
      <c r="B845" s="751"/>
      <c r="C845" s="751"/>
      <c r="D845" s="752"/>
      <c r="E845" s="732"/>
      <c r="F845" s="732"/>
    </row>
    <row r="846" spans="1:6">
      <c r="A846" s="750" t="s">
        <v>341</v>
      </c>
      <c r="B846" s="751"/>
      <c r="C846" s="751"/>
      <c r="D846" s="752"/>
      <c r="E846" s="732"/>
      <c r="F846" s="732">
        <v>600</v>
      </c>
    </row>
    <row r="847" spans="1:6">
      <c r="A847" s="750" t="s">
        <v>342</v>
      </c>
      <c r="B847" s="751"/>
      <c r="C847" s="751"/>
      <c r="D847" s="752"/>
      <c r="E847" s="732"/>
      <c r="F847" s="733"/>
    </row>
    <row r="848" spans="1:6">
      <c r="A848" s="750" t="s">
        <v>343</v>
      </c>
      <c r="B848" s="751"/>
      <c r="C848" s="751"/>
      <c r="D848" s="752"/>
      <c r="E848" s="733">
        <v>12268.49</v>
      </c>
      <c r="F848" s="733"/>
    </row>
    <row r="849" spans="1:6">
      <c r="A849" s="750" t="s">
        <v>344</v>
      </c>
      <c r="B849" s="751"/>
      <c r="C849" s="751"/>
      <c r="D849" s="752"/>
      <c r="E849" s="753"/>
      <c r="F849" s="754"/>
    </row>
    <row r="850" spans="1:6">
      <c r="A850" s="750" t="s">
        <v>345</v>
      </c>
      <c r="B850" s="751"/>
      <c r="C850" s="751"/>
      <c r="D850" s="752"/>
      <c r="E850" s="753"/>
      <c r="F850" s="754"/>
    </row>
    <row r="851" spans="1:6" ht="25.9" customHeight="1">
      <c r="A851" s="729" t="s">
        <v>346</v>
      </c>
      <c r="B851" s="730"/>
      <c r="C851" s="730"/>
      <c r="D851" s="731"/>
      <c r="E851" s="732"/>
      <c r="F851" s="733"/>
    </row>
    <row r="852" spans="1:6" ht="54.6" customHeight="1">
      <c r="A852" s="729" t="s">
        <v>347</v>
      </c>
      <c r="B852" s="730"/>
      <c r="C852" s="730"/>
      <c r="D852" s="731"/>
      <c r="E852" s="753"/>
      <c r="F852" s="754"/>
    </row>
    <row r="853" spans="1:6" ht="53.45" customHeight="1" thickBot="1">
      <c r="A853" s="734" t="s">
        <v>348</v>
      </c>
      <c r="B853" s="735"/>
      <c r="C853" s="735"/>
      <c r="D853" s="736"/>
      <c r="E853" s="754">
        <v>1609.11</v>
      </c>
      <c r="F853" s="754">
        <v>2682.16</v>
      </c>
    </row>
    <row r="854" spans="1:6" ht="14.25" thickBot="1">
      <c r="A854" s="755" t="s">
        <v>83</v>
      </c>
      <c r="B854" s="756"/>
      <c r="C854" s="756"/>
      <c r="D854" s="757"/>
      <c r="E854" s="419">
        <f>SUM(E838+E842+E843)</f>
        <v>13877.6</v>
      </c>
      <c r="F854" s="419">
        <f>SUM(F838+F842+F843)</f>
        <v>3282.16</v>
      </c>
    </row>
    <row r="878" spans="1:6">
      <c r="A878" s="12" t="s">
        <v>349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350</v>
      </c>
      <c r="B880" s="266"/>
      <c r="C880" s="266"/>
      <c r="D880" s="267"/>
      <c r="E880" s="614" t="s">
        <v>262</v>
      </c>
      <c r="F880" s="343" t="s">
        <v>263</v>
      </c>
    </row>
    <row r="881" spans="1:6" ht="41.25" customHeight="1" thickBot="1">
      <c r="A881" s="758" t="s">
        <v>351</v>
      </c>
      <c r="B881" s="759"/>
      <c r="C881" s="759"/>
      <c r="D881" s="760"/>
      <c r="E881" s="761"/>
      <c r="F881" s="761"/>
    </row>
    <row r="882" spans="1:6" ht="14.25" thickBot="1">
      <c r="A882" s="425" t="s">
        <v>352</v>
      </c>
      <c r="B882" s="721"/>
      <c r="C882" s="721"/>
      <c r="D882" s="722"/>
      <c r="E882" s="762">
        <f>SUM(E883+E884+E888)</f>
        <v>556.30999999999995</v>
      </c>
      <c r="F882" s="762">
        <f>SUM(F883+F884+F888)</f>
        <v>364.36</v>
      </c>
    </row>
    <row r="883" spans="1:6">
      <c r="A883" s="763" t="s">
        <v>353</v>
      </c>
      <c r="B883" s="764"/>
      <c r="C883" s="764"/>
      <c r="D883" s="765"/>
      <c r="E883" s="766"/>
      <c r="F883" s="766"/>
    </row>
    <row r="884" spans="1:6">
      <c r="A884" s="320" t="s">
        <v>354</v>
      </c>
      <c r="B884" s="767"/>
      <c r="C884" s="767"/>
      <c r="D884" s="768"/>
      <c r="E884" s="769">
        <f>SUM(E886:E887)</f>
        <v>0</v>
      </c>
      <c r="F884" s="769">
        <f>SUM(F886:F887)</f>
        <v>0</v>
      </c>
    </row>
    <row r="885" spans="1:6" ht="29.45" customHeight="1">
      <c r="A885" s="331" t="s">
        <v>355</v>
      </c>
      <c r="B885" s="770"/>
      <c r="C885" s="770"/>
      <c r="D885" s="469"/>
      <c r="E885" s="629"/>
      <c r="F885" s="629"/>
    </row>
    <row r="886" spans="1:6">
      <c r="A886" s="331" t="s">
        <v>356</v>
      </c>
      <c r="B886" s="770"/>
      <c r="C886" s="770"/>
      <c r="D886" s="469"/>
      <c r="E886" s="629"/>
      <c r="F886" s="629"/>
    </row>
    <row r="887" spans="1:6">
      <c r="A887" s="331" t="s">
        <v>357</v>
      </c>
      <c r="B887" s="770"/>
      <c r="C887" s="770"/>
      <c r="D887" s="469"/>
      <c r="E887" s="629"/>
      <c r="F887" s="629"/>
    </row>
    <row r="888" spans="1:6">
      <c r="A888" s="470" t="s">
        <v>358</v>
      </c>
      <c r="B888" s="771"/>
      <c r="C888" s="771"/>
      <c r="D888" s="471"/>
      <c r="E888" s="772">
        <f>E889+E890+E891+E892+E893</f>
        <v>556.30999999999995</v>
      </c>
      <c r="F888" s="772">
        <f>F889+F890+F891+F892+F893</f>
        <v>364.36</v>
      </c>
    </row>
    <row r="889" spans="1:6">
      <c r="A889" s="331" t="s">
        <v>359</v>
      </c>
      <c r="B889" s="770"/>
      <c r="C889" s="770"/>
      <c r="D889" s="469"/>
      <c r="E889" s="629"/>
      <c r="F889" s="629"/>
    </row>
    <row r="890" spans="1:6">
      <c r="A890" s="331" t="s">
        <v>360</v>
      </c>
      <c r="B890" s="770"/>
      <c r="C890" s="770"/>
      <c r="D890" s="469"/>
      <c r="E890" s="629"/>
      <c r="F890" s="629"/>
    </row>
    <row r="891" spans="1:6">
      <c r="A891" s="331" t="s">
        <v>361</v>
      </c>
      <c r="B891" s="770"/>
      <c r="C891" s="770"/>
      <c r="D891" s="469"/>
      <c r="E891" s="629"/>
      <c r="F891" s="629"/>
    </row>
    <row r="892" spans="1:6">
      <c r="A892" s="331" t="s">
        <v>362</v>
      </c>
      <c r="B892" s="770"/>
      <c r="C892" s="770"/>
      <c r="D892" s="469"/>
      <c r="E892" s="629"/>
      <c r="F892" s="629"/>
    </row>
    <row r="893" spans="1:6" ht="65.45" customHeight="1" thickBot="1">
      <c r="A893" s="773" t="s">
        <v>363</v>
      </c>
      <c r="B893" s="774"/>
      <c r="C893" s="774"/>
      <c r="D893" s="775"/>
      <c r="E893" s="776">
        <v>556.30999999999995</v>
      </c>
      <c r="F893" s="776">
        <v>364.36</v>
      </c>
    </row>
    <row r="894" spans="1:6" ht="14.25" thickBot="1">
      <c r="A894" s="777" t="s">
        <v>364</v>
      </c>
      <c r="B894" s="778"/>
      <c r="C894" s="778"/>
      <c r="D894" s="779"/>
      <c r="E894" s="780">
        <f>SUM(E881+E882)</f>
        <v>556.30999999999995</v>
      </c>
      <c r="F894" s="780">
        <f>SUM(F881+F882)</f>
        <v>364.36</v>
      </c>
    </row>
    <row r="921" spans="1:6" ht="14.25">
      <c r="A921" s="67" t="s">
        <v>365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1"/>
      <c r="B923" s="782"/>
      <c r="C923" s="782"/>
      <c r="D923" s="783"/>
      <c r="E923" s="784" t="s">
        <v>262</v>
      </c>
      <c r="F923" s="785" t="s">
        <v>263</v>
      </c>
    </row>
    <row r="924" spans="1:6" ht="14.25" thickBot="1">
      <c r="A924" s="786" t="s">
        <v>366</v>
      </c>
      <c r="B924" s="787"/>
      <c r="C924" s="787"/>
      <c r="D924" s="788"/>
      <c r="E924" s="761"/>
      <c r="F924" s="761"/>
    </row>
    <row r="925" spans="1:6" ht="14.25" thickBot="1">
      <c r="A925" s="789" t="s">
        <v>367</v>
      </c>
      <c r="B925" s="790"/>
      <c r="C925" s="790"/>
      <c r="D925" s="791"/>
      <c r="E925" s="762">
        <f>SUM(E926:E927)</f>
        <v>11.2</v>
      </c>
      <c r="F925" s="762">
        <f>SUM(F926:F927)</f>
        <v>20.86</v>
      </c>
    </row>
    <row r="926" spans="1:6" ht="22.5" customHeight="1">
      <c r="A926" s="792" t="s">
        <v>368</v>
      </c>
      <c r="B926" s="793"/>
      <c r="C926" s="793"/>
      <c r="D926" s="794"/>
      <c r="E926" s="795">
        <v>11.2</v>
      </c>
      <c r="F926" s="795">
        <v>20.86</v>
      </c>
    </row>
    <row r="927" spans="1:6" ht="15.75" customHeight="1" thickBot="1">
      <c r="A927" s="796" t="s">
        <v>369</v>
      </c>
      <c r="B927" s="797"/>
      <c r="C927" s="797"/>
      <c r="D927" s="798"/>
      <c r="E927" s="799"/>
      <c r="F927" s="799"/>
    </row>
    <row r="928" spans="1:6">
      <c r="A928" s="800" t="s">
        <v>370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371</v>
      </c>
      <c r="B929" s="805"/>
      <c r="C929" s="805"/>
      <c r="D929" s="806"/>
      <c r="E929" s="772"/>
      <c r="F929" s="772"/>
    </row>
    <row r="930" spans="1:6">
      <c r="A930" s="804" t="s">
        <v>372</v>
      </c>
      <c r="B930" s="805"/>
      <c r="C930" s="805"/>
      <c r="D930" s="806"/>
      <c r="E930" s="629"/>
      <c r="F930" s="629"/>
    </row>
    <row r="931" spans="1:6">
      <c r="A931" s="807" t="s">
        <v>373</v>
      </c>
      <c r="B931" s="808"/>
      <c r="C931" s="808"/>
      <c r="D931" s="809"/>
      <c r="E931" s="795"/>
      <c r="F931" s="795"/>
    </row>
    <row r="932" spans="1:6">
      <c r="A932" s="810" t="s">
        <v>374</v>
      </c>
      <c r="B932" s="811"/>
      <c r="C932" s="811"/>
      <c r="D932" s="812"/>
      <c r="E932" s="629"/>
      <c r="F932" s="629"/>
    </row>
    <row r="933" spans="1:6">
      <c r="A933" s="810" t="s">
        <v>375</v>
      </c>
      <c r="B933" s="811"/>
      <c r="C933" s="811"/>
      <c r="D933" s="812"/>
      <c r="E933" s="799"/>
      <c r="F933" s="799"/>
    </row>
    <row r="934" spans="1:6">
      <c r="A934" s="810" t="s">
        <v>376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5" t="s">
        <v>83</v>
      </c>
      <c r="B936" s="816"/>
      <c r="C936" s="816"/>
      <c r="D936" s="716"/>
      <c r="E936" s="817">
        <f>SUM(E924+E925+E928)</f>
        <v>11.2</v>
      </c>
      <c r="F936" s="817">
        <f>SUM(F924+F925+F928)</f>
        <v>20.86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377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262</v>
      </c>
      <c r="F941" s="343" t="s">
        <v>263</v>
      </c>
    </row>
    <row r="942" spans="1:6" ht="14.25" thickBot="1">
      <c r="A942" s="425" t="s">
        <v>367</v>
      </c>
      <c r="B942" s="721"/>
      <c r="C942" s="721"/>
      <c r="D942" s="722"/>
      <c r="E942" s="762">
        <f>E943+E944</f>
        <v>0</v>
      </c>
      <c r="F942" s="762">
        <f>F943+F944</f>
        <v>0</v>
      </c>
    </row>
    <row r="943" spans="1:6">
      <c r="A943" s="747" t="s">
        <v>378</v>
      </c>
      <c r="B943" s="748"/>
      <c r="C943" s="748"/>
      <c r="D943" s="749"/>
      <c r="E943" s="820"/>
      <c r="F943" s="821"/>
    </row>
    <row r="944" spans="1:6" ht="14.25" thickBot="1">
      <c r="A944" s="822" t="s">
        <v>379</v>
      </c>
      <c r="B944" s="823"/>
      <c r="C944" s="823"/>
      <c r="D944" s="824"/>
      <c r="E944" s="776"/>
      <c r="F944" s="825"/>
    </row>
    <row r="945" spans="1:6" ht="14.25" thickBot="1">
      <c r="A945" s="425" t="s">
        <v>380</v>
      </c>
      <c r="B945" s="721"/>
      <c r="C945" s="721"/>
      <c r="D945" s="722"/>
      <c r="E945" s="762">
        <f>SUM(E946:E951)</f>
        <v>0</v>
      </c>
      <c r="F945" s="762">
        <f>SUM(F946:F951)</f>
        <v>0</v>
      </c>
    </row>
    <row r="946" spans="1:6">
      <c r="A946" s="750" t="s">
        <v>381</v>
      </c>
      <c r="B946" s="751"/>
      <c r="C946" s="751"/>
      <c r="D946" s="752"/>
      <c r="E946" s="629"/>
      <c r="F946" s="629"/>
    </row>
    <row r="947" spans="1:6">
      <c r="A947" s="729" t="s">
        <v>382</v>
      </c>
      <c r="B947" s="730"/>
      <c r="C947" s="730"/>
      <c r="D947" s="731"/>
      <c r="E947" s="629"/>
      <c r="F947" s="629"/>
    </row>
    <row r="948" spans="1:6">
      <c r="A948" s="729" t="s">
        <v>383</v>
      </c>
      <c r="B948" s="730"/>
      <c r="C948" s="730"/>
      <c r="D948" s="731"/>
      <c r="E948" s="799"/>
      <c r="F948" s="799"/>
    </row>
    <row r="949" spans="1:6">
      <c r="A949" s="729" t="s">
        <v>384</v>
      </c>
      <c r="B949" s="730"/>
      <c r="C949" s="730"/>
      <c r="D949" s="731"/>
      <c r="E949" s="799"/>
      <c r="F949" s="799"/>
    </row>
    <row r="950" spans="1:6">
      <c r="A950" s="729" t="s">
        <v>385</v>
      </c>
      <c r="B950" s="730"/>
      <c r="C950" s="730"/>
      <c r="D950" s="731"/>
      <c r="E950" s="799"/>
      <c r="F950" s="799"/>
    </row>
    <row r="951" spans="1:6" ht="14.25" thickBot="1">
      <c r="A951" s="826" t="s">
        <v>135</v>
      </c>
      <c r="B951" s="827"/>
      <c r="C951" s="827"/>
      <c r="D951" s="828"/>
      <c r="E951" s="799"/>
      <c r="F951" s="799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386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387</v>
      </c>
      <c r="B970" s="833"/>
      <c r="C970" s="834" t="s">
        <v>388</v>
      </c>
      <c r="D970" s="835"/>
      <c r="E970" s="835"/>
      <c r="F970" s="836"/>
    </row>
    <row r="971" spans="1:6" ht="14.25" thickBot="1">
      <c r="A971" s="837"/>
      <c r="B971" s="838"/>
      <c r="C971" s="839" t="s">
        <v>389</v>
      </c>
      <c r="D971" s="840" t="s">
        <v>390</v>
      </c>
      <c r="E971" s="841" t="s">
        <v>264</v>
      </c>
      <c r="F971" s="840" t="s">
        <v>267</v>
      </c>
    </row>
    <row r="972" spans="1:6">
      <c r="A972" s="842" t="s">
        <v>391</v>
      </c>
      <c r="B972" s="346"/>
      <c r="C972" s="843">
        <f>SUM(C973:C973)</f>
        <v>0</v>
      </c>
      <c r="D972" s="843">
        <f t="shared" ref="D972:F972" si="22">SUM(D973:D973)</f>
        <v>2375.59</v>
      </c>
      <c r="E972" s="843">
        <f t="shared" si="22"/>
        <v>0</v>
      </c>
      <c r="F972" s="843">
        <f t="shared" si="22"/>
        <v>24745.360000000001</v>
      </c>
    </row>
    <row r="973" spans="1:6">
      <c r="A973" s="844" t="s">
        <v>392</v>
      </c>
      <c r="B973" s="350"/>
      <c r="C973" s="295"/>
      <c r="D973" s="237">
        <v>2375.59</v>
      </c>
      <c r="E973" s="236"/>
      <c r="F973" s="237">
        <v>24745.360000000001</v>
      </c>
    </row>
    <row r="974" spans="1:6">
      <c r="A974" s="844"/>
      <c r="B974" s="350"/>
      <c r="C974" s="295"/>
      <c r="D974" s="237"/>
      <c r="E974" s="236"/>
      <c r="F974" s="237"/>
    </row>
    <row r="975" spans="1:6">
      <c r="A975" s="844" t="s">
        <v>393</v>
      </c>
      <c r="B975" s="350"/>
      <c r="C975" s="295"/>
      <c r="D975" s="237"/>
      <c r="E975" s="236"/>
      <c r="F975" s="237"/>
    </row>
    <row r="976" spans="1:6">
      <c r="A976" s="845"/>
      <c r="B976" s="452"/>
      <c r="C976" s="295"/>
      <c r="D976" s="237"/>
      <c r="E976" s="236"/>
      <c r="F976" s="237"/>
    </row>
    <row r="977" spans="1:6" ht="14.25" thickBot="1">
      <c r="A977" s="846" t="s">
        <v>394</v>
      </c>
      <c r="B977" s="368"/>
      <c r="C977" s="847"/>
      <c r="D977" s="243"/>
      <c r="E977" s="242"/>
      <c r="F977" s="243">
        <v>952</v>
      </c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3">D972+D976+D977</f>
        <v>2375.59</v>
      </c>
      <c r="E978" s="850">
        <f t="shared" si="23"/>
        <v>0</v>
      </c>
      <c r="F978" s="850">
        <f t="shared" si="23"/>
        <v>25697.360000000001</v>
      </c>
    </row>
    <row r="981" spans="1:6" ht="30" customHeight="1">
      <c r="A981" s="212" t="s">
        <v>395</v>
      </c>
      <c r="B981" s="212"/>
      <c r="C981" s="212"/>
      <c r="D981" s="212"/>
      <c r="E981" s="851"/>
      <c r="F981" s="851"/>
    </row>
    <row r="983" spans="1:6" ht="15">
      <c r="A983" s="305" t="s">
        <v>396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397</v>
      </c>
      <c r="D985" s="310" t="s">
        <v>398</v>
      </c>
    </row>
    <row r="986" spans="1:6" ht="14.25" thickBot="1">
      <c r="A986" s="486" t="s">
        <v>399</v>
      </c>
      <c r="B986" s="852"/>
      <c r="C986" s="853">
        <v>71</v>
      </c>
      <c r="D986" s="854">
        <v>76</v>
      </c>
    </row>
    <row r="989" spans="1:6" ht="24" customHeight="1">
      <c r="A989" s="305" t="s">
        <v>400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9" t="s">
        <v>401</v>
      </c>
      <c r="B991" s="840" t="s">
        <v>402</v>
      </c>
      <c r="C991" s="840" t="s">
        <v>151</v>
      </c>
      <c r="D991" s="220" t="s">
        <v>403</v>
      </c>
      <c r="E991" s="219" t="s">
        <v>404</v>
      </c>
    </row>
    <row r="992" spans="1:6">
      <c r="A992" s="855" t="s">
        <v>80</v>
      </c>
      <c r="B992" s="252" t="s">
        <v>405</v>
      </c>
      <c r="C992" s="252">
        <v>0</v>
      </c>
      <c r="D992" s="252" t="s">
        <v>405</v>
      </c>
      <c r="E992" s="252" t="s">
        <v>405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406</v>
      </c>
      <c r="B994" s="237"/>
      <c r="C994" s="237"/>
      <c r="D994" s="236"/>
      <c r="E994" s="237"/>
    </row>
    <row r="995" spans="1:5">
      <c r="A995" s="856" t="s">
        <v>407</v>
      </c>
      <c r="B995" s="237"/>
      <c r="C995" s="237"/>
      <c r="D995" s="236"/>
      <c r="E995" s="237"/>
    </row>
    <row r="996" spans="1:5">
      <c r="A996" s="856" t="s">
        <v>408</v>
      </c>
      <c r="B996" s="237"/>
      <c r="C996" s="237"/>
      <c r="D996" s="236"/>
      <c r="E996" s="237"/>
    </row>
    <row r="997" spans="1:5">
      <c r="A997" s="856" t="s">
        <v>409</v>
      </c>
      <c r="B997" s="237"/>
      <c r="C997" s="237"/>
      <c r="D997" s="236"/>
      <c r="E997" s="237"/>
    </row>
    <row r="998" spans="1:5">
      <c r="A998" s="856" t="s">
        <v>410</v>
      </c>
      <c r="B998" s="237"/>
      <c r="C998" s="237"/>
      <c r="D998" s="236"/>
      <c r="E998" s="237"/>
    </row>
    <row r="999" spans="1:5" ht="14.25" thickBot="1">
      <c r="A999" s="857" t="s">
        <v>411</v>
      </c>
      <c r="B999" s="621"/>
      <c r="C999" s="621"/>
      <c r="D999" s="858"/>
      <c r="E999" s="621"/>
    </row>
    <row r="1010" spans="1:5" ht="14.25">
      <c r="A1010" s="583" t="s">
        <v>412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401</v>
      </c>
      <c r="B1012" s="861" t="s">
        <v>402</v>
      </c>
      <c r="C1012" s="861" t="s">
        <v>151</v>
      </c>
      <c r="D1012" s="862" t="s">
        <v>413</v>
      </c>
      <c r="E1012" s="863" t="s">
        <v>404</v>
      </c>
    </row>
    <row r="1013" spans="1:5">
      <c r="A1013" s="855" t="s">
        <v>80</v>
      </c>
      <c r="B1013" s="252" t="s">
        <v>405</v>
      </c>
      <c r="C1013" s="252">
        <v>0</v>
      </c>
      <c r="D1013" s="252" t="s">
        <v>405</v>
      </c>
      <c r="E1013" s="252" t="s">
        <v>405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406</v>
      </c>
      <c r="B1015" s="237"/>
      <c r="C1015" s="237"/>
      <c r="D1015" s="236"/>
      <c r="E1015" s="237"/>
    </row>
    <row r="1016" spans="1:5">
      <c r="A1016" s="856" t="s">
        <v>407</v>
      </c>
      <c r="B1016" s="237"/>
      <c r="C1016" s="237"/>
      <c r="D1016" s="236"/>
      <c r="E1016" s="237"/>
    </row>
    <row r="1017" spans="1:5">
      <c r="A1017" s="856" t="s">
        <v>408</v>
      </c>
      <c r="B1017" s="237"/>
      <c r="C1017" s="237"/>
      <c r="D1017" s="236"/>
      <c r="E1017" s="237"/>
    </row>
    <row r="1018" spans="1:5">
      <c r="A1018" s="856" t="s">
        <v>409</v>
      </c>
      <c r="B1018" s="237"/>
      <c r="C1018" s="237"/>
      <c r="D1018" s="236"/>
      <c r="E1018" s="237"/>
    </row>
    <row r="1019" spans="1:5">
      <c r="A1019" s="856" t="s">
        <v>410</v>
      </c>
      <c r="B1019" s="237"/>
      <c r="C1019" s="237"/>
      <c r="D1019" s="236"/>
      <c r="E1019" s="237"/>
    </row>
    <row r="1020" spans="1:5" ht="14.25" thickBot="1">
      <c r="A1020" s="857" t="s">
        <v>411</v>
      </c>
      <c r="B1020" s="621"/>
      <c r="C1020" s="621"/>
      <c r="D1020" s="858"/>
      <c r="E1020" s="621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414</v>
      </c>
      <c r="B1029" s="867"/>
      <c r="C1029" s="865">
        <v>45373</v>
      </c>
      <c r="D1029" s="865"/>
      <c r="E1029" s="867"/>
      <c r="F1029" s="866" t="s">
        <v>415</v>
      </c>
      <c r="G1029" s="866"/>
    </row>
    <row r="1030" spans="1:7" ht="15">
      <c r="A1030" s="867" t="s">
        <v>416</v>
      </c>
      <c r="B1030" s="341"/>
      <c r="C1030" s="866" t="s">
        <v>417</v>
      </c>
      <c r="D1030" s="868"/>
      <c r="E1030" s="867"/>
      <c r="F1030" s="866" t="s">
        <v>418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387 im. Szarych Szeregów, ul. Kasprzaka 1/3, 01-211 Warszawa
Informacja dodatkowa do sprawozdania finansowego za rok obrotowy zakończony 31 grudnia 2023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21 2023 – SP387</vt:lpstr>
      <vt:lpstr>'ZAŁ. NR 21 2023 –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2024-04-18T11:34:35Z</dcterms:created>
  <dcterms:modified xsi:type="dcterms:W3CDTF">2024-04-18T11:34:36Z</dcterms:modified>
</cp:coreProperties>
</file>