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19L - Sprawozdanie finansowe za rok 2024\"/>
    </mc:Choice>
  </mc:AlternateContent>
  <xr:revisionPtr revIDLastSave="0" documentId="8_{4E57F7BA-650C-4CBE-A793-982A268F5852}" xr6:coauthVersionLast="47" xr6:coauthVersionMax="47" xr10:uidLastSave="{00000000-0000-0000-0000-000000000000}"/>
  <bookViews>
    <workbookView xWindow="-120" yWindow="-120" windowWidth="29040" windowHeight="15720" xr2:uid="{84AEBB75-48FE-414F-B461-FE9FDDE12560}"/>
  </bookViews>
  <sheets>
    <sheet name="LO119" sheetId="1" r:id="rId1"/>
  </sheets>
  <definedNames>
    <definedName name="_xlnm._FilterDatabase" localSheetId="0" hidden="1">'LO119'!$C$1029:$D$1030</definedName>
    <definedName name="Z_0E512D48_1569_46AD_A47C_3F29397FBF0E_.wvu.FilterData" localSheetId="0" hidden="1">'LO119'!$C$1029:$D$1030</definedName>
    <definedName name="Z_0E512D48_1569_46AD_A47C_3F29397FBF0E_.wvu.Rows" localSheetId="0" hidden="1">'LO119'!$688:$690</definedName>
    <definedName name="Z_15E92ACE_D82C_4B74_B13F_0ED2FDFBD6EE_.wvu.FilterData" localSheetId="0" hidden="1">'LO119'!$C$1029:$D$1030</definedName>
    <definedName name="Z_15E92ACE_D82C_4B74_B13F_0ED2FDFBD6EE_.wvu.Rows" localSheetId="0" hidden="1">'LO119'!$688:$690</definedName>
    <definedName name="Z_265BF877_9259_4087_8F17_EE4DF64D8BD4_.wvu.FilterData" localSheetId="0" hidden="1">'LO119'!$C$1029:$D$1030</definedName>
    <definedName name="Z_265BF877_9259_4087_8F17_EE4DF64D8BD4_.wvu.Rows" localSheetId="0" hidden="1">'LO119'!$688:$690</definedName>
    <definedName name="Z_4997B627_72CC_42E0_BC1A_F65E7C351D5F_.wvu.FilterData" localSheetId="0" hidden="1">'LO119'!$C$1029:$D$1030</definedName>
    <definedName name="Z_4997B627_72CC_42E0_BC1A_F65E7C351D5F_.wvu.Rows" localSheetId="0" hidden="1">'LO119'!$688:$690</definedName>
    <definedName name="Z_63CE1A7D_D28B_47EB_AA14_46630F18D261_.wvu.FilterData" localSheetId="0" hidden="1">'LO119'!$C$1029:$D$1030</definedName>
    <definedName name="Z_63CE1A7D_D28B_47EB_AA14_46630F18D261_.wvu.Rows" localSheetId="0" hidden="1">'LO119'!$688:$690</definedName>
    <definedName name="Z_6D09FCD2_8833_4FB4_9C2C_8CFE597E8C74_.wvu.FilterData" localSheetId="0" hidden="1">'LO119'!$C$1029:$D$1030</definedName>
    <definedName name="Z_6D09FCD2_8833_4FB4_9C2C_8CFE597E8C74_.wvu.Rows" localSheetId="0" hidden="1">'LO119'!$688:$690</definedName>
    <definedName name="Z_86F11577_DD56_4031_9A58_7C9A707A701C_.wvu.FilterData" localSheetId="0" hidden="1">'LO119'!$C$1029:$D$1030</definedName>
    <definedName name="Z_86F11577_DD56_4031_9A58_7C9A707A701C_.wvu.Rows" localSheetId="0" hidden="1">'LO119'!$688:$690</definedName>
    <definedName name="Z_A1E195D0_61F1_4148_B9BF_85B554396C99_.wvu.FilterData" localSheetId="0" hidden="1">'LO119'!$C$1029:$D$1030</definedName>
    <definedName name="Z_A1E195D0_61F1_4148_B9BF_85B554396C99_.wvu.Rows" localSheetId="0" hidden="1">'LO119'!$688:$690</definedName>
    <definedName name="Z_BA57DFB5_501F_40EE_88EE_F843461FB42D_.wvu.FilterData" localSheetId="0" hidden="1">'LO119'!$C$1029:$D$1030</definedName>
    <definedName name="Z_BA57DFB5_501F_40EE_88EE_F843461FB42D_.wvu.Rows" localSheetId="0" hidden="1">'LO119'!$688:$690</definedName>
    <definedName name="Z_C6328CF1_542F_4DB0_9C5D_712E5A57423B_.wvu.FilterData" localSheetId="0" hidden="1">'LO119'!$C$1029:$D$1030</definedName>
    <definedName name="Z_C6328CF1_542F_4DB0_9C5D_712E5A57423B_.wvu.Rows" localSheetId="0" hidden="1">'LO119'!$688:$690</definedName>
    <definedName name="Z_CFF2F9C0_5D62_447C_B344_CF91A66B7ECC_.wvu.FilterData" localSheetId="0" hidden="1">'LO119'!$C$1029:$D$1030</definedName>
    <definedName name="Z_CFF2F9C0_5D62_447C_B344_CF91A66B7ECC_.wvu.Rows" localSheetId="0" hidden="1">'LO119'!$688:$690</definedName>
    <definedName name="Z_D9E66643_295C_4345_B37B_E9A2C4F21860_.wvu.FilterData" localSheetId="0" hidden="1">'LO119'!$C$1029:$D$1030</definedName>
    <definedName name="Z_D9E66643_295C_4345_B37B_E9A2C4F21860_.wvu.Rows" localSheetId="0" hidden="1">'LO119'!$688:$690</definedName>
    <definedName name="Z_EF1CA87A_D8B7_4C2C_8525_A24EB01EE3CA_.wvu.FilterData" localSheetId="0" hidden="1">'LO119'!$C$1029:$D$1030</definedName>
    <definedName name="Z_EF1CA87A_D8B7_4C2C_8525_A24EB01EE3CA_.wvu.Rows" localSheetId="0" hidden="1">'LO119'!$688:$690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99" i="1" s="1"/>
  <c r="E101" i="1"/>
  <c r="E100" i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 s="1"/>
  <c r="I29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2" i="1" s="1"/>
  <c r="I19" i="1" s="1"/>
  <c r="I37" i="1" s="1"/>
  <c r="I14" i="1"/>
  <c r="I13" i="1"/>
  <c r="H12" i="1"/>
  <c r="G12" i="1"/>
  <c r="F12" i="1"/>
  <c r="F19" i="1" s="1"/>
  <c r="E12" i="1"/>
  <c r="E19" i="1" s="1"/>
  <c r="E37" i="1" s="1"/>
  <c r="D12" i="1"/>
  <c r="D19" i="1" s="1"/>
  <c r="D37" i="1" s="1"/>
  <c r="C12" i="1"/>
  <c r="B12" i="1"/>
  <c r="I11" i="1"/>
  <c r="F37" i="1" l="1"/>
  <c r="G37" i="1"/>
  <c r="G283" i="1"/>
  <c r="I36" i="1"/>
  <c r="I557" i="1"/>
  <c r="I559" i="1" s="1"/>
  <c r="E103" i="1"/>
  <c r="E110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<sst xmlns="http://schemas.openxmlformats.org/spreadsheetml/2006/main" count="642" uniqueCount="421">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</sst>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9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4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34" fillId="0" borderId="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48" xfId="0" applyNumberFormat="1" applyFont="1" applyBorder="1" applyAlignment="1">
      <alignment vertical="center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5" fillId="0" borderId="5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Border="1" applyAlignment="1" applyProtection="1">
      <alignment vertical="center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3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52" fillId="3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7" fillId="7" borderId="0" xfId="0" applyNumberFormat="1" applyFont="1" applyFill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8" borderId="3" xfId="0" applyNumberFormat="1" applyFont="1" applyFill="1" applyBorder="1" applyAlignment="1" applyProtection="1">
      <alignment horizontal="left" vertical="center"/>
      <protection locked="0"/>
    </xf>
    <xf numFmtId="4" fontId="34" fillId="8" borderId="4" xfId="0" applyNumberFormat="1" applyFont="1" applyFill="1" applyBorder="1" applyAlignment="1" applyProtection="1">
      <alignment horizontal="left" vertical="center"/>
      <protection locked="0"/>
    </xf>
    <xf numFmtId="4" fontId="34" fillId="8" borderId="5" xfId="0" applyNumberFormat="1" applyFont="1" applyFill="1" applyBorder="1" applyAlignment="1" applyProtection="1">
      <alignment horizontal="left" vertical="center"/>
      <protection locked="0"/>
    </xf>
    <xf numFmtId="4" fontId="34" fillId="8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90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2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>
      <alignment horizontal="left" vertical="center" wrapText="1"/>
    </xf>
    <xf numFmtId="4" fontId="35" fillId="0" borderId="50" xfId="0" applyNumberFormat="1" applyFont="1" applyBorder="1" applyAlignment="1">
      <alignment horizontal="left" vertical="center" wrapText="1"/>
    </xf>
    <xf numFmtId="4" fontId="35" fillId="0" borderId="110" xfId="0" applyNumberFormat="1" applyFont="1" applyBorder="1" applyAlignment="1">
      <alignment horizontal="left" vertical="center" wrapText="1"/>
    </xf>
    <xf numFmtId="4" fontId="35" fillId="0" borderId="54" xfId="0" applyNumberFormat="1" applyFont="1" applyBorder="1" applyAlignment="1">
      <alignment horizontal="left" vertical="center" wrapText="1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8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6AE56B7B-D5ED-4C78-A44E-53C7574A8181}"/>
    <cellStyle name="Normalny" xfId="0" builtinId="0"/>
    <cellStyle name="Normalny 2" xfId="4" xr:uid="{A03F1549-526D-412D-891C-84D4BF1B9711}"/>
    <cellStyle name="Normalny 3" xfId="5" xr:uid="{38CD7B9B-F62D-43B7-8CCE-F647D3C1B870}"/>
    <cellStyle name="Normalny_dzielnice termin spr." xfId="2" xr:uid="{495E9B3A-A446-42CD-84A7-F0518C69F979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F118D-3B1E-46A5-BB49-C1E37B5A5A3F}">
  <sheetPr>
    <tabColor rgb="FF92D050"/>
  </sheetPr>
  <dimension ref="A2:J1030"/>
  <sheetViews>
    <sheetView tabSelected="1" view="pageLayout" topLeftCell="A1021" zoomScaleNormal="100" workbookViewId="0">
      <selection activeCell="C1024" sqref="C1024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2340763.04</v>
      </c>
      <c r="E11" s="39">
        <v>705472.64</v>
      </c>
      <c r="F11" s="39"/>
      <c r="G11" s="39">
        <v>420551.48</v>
      </c>
      <c r="H11" s="39"/>
      <c r="I11" s="40">
        <f>SUM(B11:H11)</f>
        <v>3466787.16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>SUM(E13:E15)</f>
        <v>66420.02</v>
      </c>
      <c r="F12" s="42">
        <f t="shared" si="0"/>
        <v>0</v>
      </c>
      <c r="G12" s="42">
        <f t="shared" si="0"/>
        <v>13118.24</v>
      </c>
      <c r="H12" s="42">
        <f t="shared" si="0"/>
        <v>0</v>
      </c>
      <c r="I12" s="40">
        <f t="shared" si="0"/>
        <v>79538.260000000009</v>
      </c>
    </row>
    <row r="13" spans="1:10">
      <c r="A13" s="43" t="s">
        <v>16</v>
      </c>
      <c r="B13" s="44"/>
      <c r="C13" s="44"/>
      <c r="D13" s="44"/>
      <c r="E13" s="45">
        <v>66420.02</v>
      </c>
      <c r="F13" s="45"/>
      <c r="G13" s="45">
        <v>13118.24</v>
      </c>
      <c r="H13" s="45"/>
      <c r="I13" s="46">
        <f>SUM(B13:H13)</f>
        <v>79538.260000000009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116892.37</v>
      </c>
      <c r="F16" s="42">
        <f t="shared" si="1"/>
        <v>0</v>
      </c>
      <c r="G16" s="42">
        <f t="shared" si="1"/>
        <v>18923.13</v>
      </c>
      <c r="H16" s="42">
        <f t="shared" si="1"/>
        <v>0</v>
      </c>
      <c r="I16" s="40">
        <f t="shared" si="1"/>
        <v>135815.5</v>
      </c>
    </row>
    <row r="17" spans="1:9">
      <c r="A17" s="43" t="s">
        <v>20</v>
      </c>
      <c r="B17" s="44"/>
      <c r="C17" s="44"/>
      <c r="D17" s="44"/>
      <c r="E17" s="45">
        <v>116892.37</v>
      </c>
      <c r="F17" s="45"/>
      <c r="G17" s="45">
        <v>18923.13</v>
      </c>
      <c r="H17" s="44"/>
      <c r="I17" s="46">
        <f>SUM(B17:H17)</f>
        <v>135815.5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2340763.04</v>
      </c>
      <c r="E19" s="42">
        <f t="shared" si="2"/>
        <v>655000.29</v>
      </c>
      <c r="F19" s="42">
        <f t="shared" si="2"/>
        <v>0</v>
      </c>
      <c r="G19" s="42">
        <f t="shared" si="2"/>
        <v>414746.58999999997</v>
      </c>
      <c r="H19" s="42">
        <f t="shared" si="2"/>
        <v>0</v>
      </c>
      <c r="I19" s="40">
        <f t="shared" si="2"/>
        <v>3410509.92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676468.69</v>
      </c>
      <c r="E21" s="39">
        <v>705472.64</v>
      </c>
      <c r="F21" s="39"/>
      <c r="G21" s="39">
        <v>420551.48</v>
      </c>
      <c r="H21" s="39"/>
      <c r="I21" s="40">
        <f>SUM(B21:H21)</f>
        <v>1802492.81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58519.08</v>
      </c>
      <c r="E22" s="42">
        <f t="shared" si="3"/>
        <v>66420.02</v>
      </c>
      <c r="F22" s="42">
        <f t="shared" si="3"/>
        <v>0</v>
      </c>
      <c r="G22" s="42">
        <f t="shared" si="3"/>
        <v>13118.24</v>
      </c>
      <c r="H22" s="42">
        <f t="shared" si="3"/>
        <v>0</v>
      </c>
      <c r="I22" s="40">
        <f t="shared" si="3"/>
        <v>138057.34000000003</v>
      </c>
    </row>
    <row r="23" spans="1:9">
      <c r="A23" s="43" t="s">
        <v>23</v>
      </c>
      <c r="B23" s="45"/>
      <c r="C23" s="45"/>
      <c r="D23" s="45">
        <v>58519.08</v>
      </c>
      <c r="E23" s="45"/>
      <c r="F23" s="45"/>
      <c r="G23" s="45"/>
      <c r="H23" s="44"/>
      <c r="I23" s="46">
        <f t="shared" ref="I23:I28" si="4">SUM(B23:H23)</f>
        <v>58519.08</v>
      </c>
    </row>
    <row r="24" spans="1:9">
      <c r="A24" s="43" t="s">
        <v>17</v>
      </c>
      <c r="B24" s="44"/>
      <c r="C24" s="44"/>
      <c r="D24" s="45"/>
      <c r="E24" s="45">
        <v>66420.02</v>
      </c>
      <c r="F24" s="45"/>
      <c r="G24" s="45">
        <v>13118.24</v>
      </c>
      <c r="H24" s="44"/>
      <c r="I24" s="46">
        <f t="shared" si="4"/>
        <v>79538.260000000009</v>
      </c>
    </row>
    <row r="25" spans="1:9">
      <c r="A25" s="43" t="s">
        <v>18</v>
      </c>
      <c r="B25" s="44"/>
      <c r="C25" s="44"/>
      <c r="D25" s="44"/>
      <c r="E25" s="44"/>
      <c r="F25" s="44"/>
      <c r="G25" s="44">
        <v>0</v>
      </c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116892.37</v>
      </c>
      <c r="F26" s="42">
        <f t="shared" si="5"/>
        <v>0</v>
      </c>
      <c r="G26" s="42">
        <f t="shared" si="5"/>
        <v>18923.13</v>
      </c>
      <c r="H26" s="42">
        <f t="shared" si="5"/>
        <v>0</v>
      </c>
      <c r="I26" s="40">
        <f t="shared" si="5"/>
        <v>135815.5</v>
      </c>
    </row>
    <row r="27" spans="1:9">
      <c r="A27" s="43" t="s">
        <v>20</v>
      </c>
      <c r="B27" s="44"/>
      <c r="C27" s="44"/>
      <c r="D27" s="44"/>
      <c r="E27" s="45">
        <v>116892.37</v>
      </c>
      <c r="F27" s="45"/>
      <c r="G27" s="45">
        <v>18923.13</v>
      </c>
      <c r="H27" s="44"/>
      <c r="I27" s="46">
        <f t="shared" si="4"/>
        <v>135815.5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734987.7699999999</v>
      </c>
      <c r="E29" s="42">
        <f t="shared" si="6"/>
        <v>655000.29</v>
      </c>
      <c r="F29" s="42">
        <f t="shared" si="6"/>
        <v>0</v>
      </c>
      <c r="G29" s="42">
        <f t="shared" si="6"/>
        <v>414746.58999999997</v>
      </c>
      <c r="H29" s="42">
        <f t="shared" si="6"/>
        <v>0</v>
      </c>
      <c r="I29" s="40">
        <f t="shared" si="6"/>
        <v>1804734.6500000001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1664294.35</v>
      </c>
      <c r="E36" s="52">
        <f>E11-E21-E31</f>
        <v>0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1664294.35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1605775.27</v>
      </c>
      <c r="E37" s="56">
        <f t="shared" si="9"/>
        <v>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1605775.2699999998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8911.81</v>
      </c>
    </row>
    <row r="53" spans="1:3" ht="15">
      <c r="A53" s="77" t="s">
        <v>15</v>
      </c>
      <c r="B53" s="78"/>
      <c r="C53" s="79">
        <f>SUM(C54:C55)</f>
        <v>4690.4399999999996</v>
      </c>
    </row>
    <row r="54" spans="1:3" ht="15">
      <c r="A54" s="80" t="s">
        <v>16</v>
      </c>
      <c r="B54" s="81"/>
      <c r="C54" s="82">
        <v>4690.4399999999996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13602.25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8911.81</v>
      </c>
    </row>
    <row r="62" spans="1:3" ht="15">
      <c r="A62" s="77" t="s">
        <v>15</v>
      </c>
      <c r="B62" s="78"/>
      <c r="C62" s="79">
        <f>SUM(C63:C64)</f>
        <v>4690.4399999999996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4690.4399999999996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13602.25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24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3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350000000000001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50.1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232.75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44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>
        <v>232.75</v>
      </c>
    </row>
    <row r="469" spans="1:4" ht="14.25" thickBot="1">
      <c r="A469" s="433" t="s">
        <v>197</v>
      </c>
      <c r="B469" s="434"/>
      <c r="C469" s="412">
        <f>SUM(C470:C479)</f>
        <v>2781.41</v>
      </c>
      <c r="D469" s="413">
        <f>SUM(D470:D479)</f>
        <v>3992.57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>
        <v>93.79</v>
      </c>
      <c r="D473" s="444"/>
    </row>
    <row r="474" spans="1:4" ht="24.75" customHeight="1">
      <c r="A474" s="445" t="s">
        <v>192</v>
      </c>
      <c r="B474" s="446"/>
      <c r="C474" s="444">
        <v>2687.62</v>
      </c>
      <c r="D474" s="444">
        <v>909.68</v>
      </c>
    </row>
    <row r="475" spans="1:4">
      <c r="A475" s="445" t="s">
        <v>193</v>
      </c>
      <c r="B475" s="446"/>
      <c r="C475" s="394"/>
      <c r="D475" s="444">
        <v>2242.5300000000002</v>
      </c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>
        <v>840.36</v>
      </c>
    </row>
    <row r="480" spans="1:4" ht="14.25" thickBot="1">
      <c r="A480" s="452" t="s">
        <v>12</v>
      </c>
      <c r="B480" s="453"/>
      <c r="C480" s="454">
        <f>C458+C469</f>
        <v>2781.41</v>
      </c>
      <c r="D480" s="297">
        <f>D458+D469</f>
        <v>4225.32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165460.85</v>
      </c>
      <c r="D523" s="480">
        <v>207566.29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3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1000</v>
      </c>
      <c r="D578" s="558">
        <v>2044.49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198.77</v>
      </c>
      <c r="D581" s="564">
        <f>D582+D585+D586+D587+D588</f>
        <v>126.89</v>
      </c>
    </row>
    <row r="582" spans="1:9">
      <c r="A582" s="565" t="s">
        <v>245</v>
      </c>
      <c r="B582" s="566"/>
      <c r="C582" s="567">
        <f>C583-C584</f>
        <v>0</v>
      </c>
      <c r="D582" s="567">
        <f>D583-D584</f>
        <v>0</v>
      </c>
    </row>
    <row r="583" spans="1:9">
      <c r="A583" s="568" t="s">
        <v>246</v>
      </c>
      <c r="B583" s="569"/>
      <c r="C583" s="398"/>
      <c r="D583" s="398"/>
    </row>
    <row r="584" spans="1:9" ht="25.5" customHeight="1">
      <c r="A584" s="568" t="s">
        <v>247</v>
      </c>
      <c r="B584" s="569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198.77</v>
      </c>
      <c r="D588" s="346">
        <v>126.89</v>
      </c>
    </row>
    <row r="589" spans="1:9" ht="24.75" customHeight="1" thickBot="1">
      <c r="A589" s="570" t="s">
        <v>251</v>
      </c>
      <c r="B589" s="571"/>
      <c r="C589" s="562"/>
      <c r="D589" s="562"/>
    </row>
    <row r="590" spans="1:9" ht="16.5" thickBot="1">
      <c r="A590" s="572" t="s">
        <v>96</v>
      </c>
      <c r="B590" s="573"/>
      <c r="C590" s="352">
        <f>SUM(C578+C579+C580+C581+C589)</f>
        <v>1198.77</v>
      </c>
      <c r="D590" s="352">
        <f>SUM(D578+D579+D580+D581+D589)</f>
        <v>2171.38</v>
      </c>
    </row>
    <row r="593" spans="1:4" ht="14.25">
      <c r="A593" s="574" t="s">
        <v>252</v>
      </c>
      <c r="B593" s="574"/>
      <c r="C593" s="574"/>
      <c r="D593" s="574"/>
    </row>
    <row r="594" spans="1:4" ht="14.25" thickBot="1">
      <c r="A594" s="254"/>
      <c r="B594" s="254"/>
      <c r="C594" s="254"/>
      <c r="D594" s="254"/>
    </row>
    <row r="595" spans="1:4" ht="14.25" thickBot="1">
      <c r="A595" s="575" t="s">
        <v>253</v>
      </c>
      <c r="B595" s="576"/>
      <c r="C595" s="576"/>
      <c r="D595" s="577"/>
    </row>
    <row r="596" spans="1:4" ht="14.25" thickBot="1">
      <c r="A596" s="578" t="s">
        <v>14</v>
      </c>
      <c r="B596" s="579"/>
      <c r="C596" s="578" t="s">
        <v>21</v>
      </c>
      <c r="D596" s="579"/>
    </row>
    <row r="597" spans="1:4" ht="14.25" thickBot="1">
      <c r="A597" s="580"/>
      <c r="B597" s="581"/>
      <c r="C597" s="580"/>
      <c r="D597" s="581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2" t="s">
        <v>255</v>
      </c>
      <c r="B625" s="582"/>
      <c r="C625" s="582"/>
    </row>
    <row r="626" spans="1:4" ht="14.25" thickBot="1">
      <c r="A626" s="583"/>
      <c r="B626" s="584"/>
      <c r="C626" s="584"/>
    </row>
    <row r="627" spans="1:4" ht="16.5" thickBot="1">
      <c r="A627" s="585" t="s">
        <v>48</v>
      </c>
      <c r="B627" s="586"/>
      <c r="C627" s="587" t="s">
        <v>256</v>
      </c>
      <c r="D627" s="587" t="s">
        <v>257</v>
      </c>
    </row>
    <row r="628" spans="1:4">
      <c r="A628" s="588" t="s">
        <v>258</v>
      </c>
      <c r="B628" s="589"/>
      <c r="C628" s="590"/>
      <c r="D628" s="591"/>
    </row>
    <row r="629" spans="1:4">
      <c r="A629" s="592" t="s">
        <v>259</v>
      </c>
      <c r="B629" s="593"/>
      <c r="C629" s="594"/>
      <c r="D629" s="595"/>
    </row>
    <row r="630" spans="1:4" ht="26.45" customHeight="1">
      <c r="A630" s="596" t="s">
        <v>260</v>
      </c>
      <c r="B630" s="597"/>
      <c r="C630" s="598"/>
      <c r="D630" s="599"/>
    </row>
    <row r="631" spans="1:4" ht="13.5" customHeight="1" thickBot="1">
      <c r="A631" s="600" t="s">
        <v>261</v>
      </c>
      <c r="B631" s="601"/>
      <c r="C631" s="602"/>
      <c r="D631" s="603"/>
    </row>
    <row r="674" spans="1:3" ht="14.25">
      <c r="A674" s="574" t="s">
        <v>262</v>
      </c>
      <c r="B674" s="574"/>
      <c r="C674" s="574"/>
    </row>
    <row r="675" spans="1:3" ht="14.25" thickBot="1">
      <c r="A675" s="208"/>
      <c r="B675" s="254"/>
      <c r="C675" s="254"/>
    </row>
    <row r="676" spans="1:3" ht="26.25" thickBot="1">
      <c r="A676" s="604"/>
      <c r="B676" s="305" t="s">
        <v>263</v>
      </c>
      <c r="C676" s="605" t="s">
        <v>264</v>
      </c>
    </row>
    <row r="677" spans="1:3" ht="14.25" thickBot="1">
      <c r="A677" s="606" t="s">
        <v>265</v>
      </c>
      <c r="B677" s="607">
        <f>B678+B682</f>
        <v>0</v>
      </c>
      <c r="C677" s="608">
        <f>C678+C682</f>
        <v>0</v>
      </c>
    </row>
    <row r="678" spans="1:3">
      <c r="A678" s="609" t="s">
        <v>266</v>
      </c>
      <c r="B678" s="610"/>
      <c r="C678" s="611"/>
    </row>
    <row r="679" spans="1:3">
      <c r="A679" s="612" t="s">
        <v>50</v>
      </c>
      <c r="B679" s="231"/>
      <c r="C679" s="232"/>
    </row>
    <row r="680" spans="1:3">
      <c r="A680" s="613"/>
      <c r="B680" s="231"/>
      <c r="C680" s="232"/>
    </row>
    <row r="681" spans="1:3" ht="14.25" thickBot="1">
      <c r="A681" s="614"/>
      <c r="B681" s="615"/>
      <c r="C681" s="616"/>
    </row>
    <row r="682" spans="1:3">
      <c r="A682" s="609" t="s">
        <v>267</v>
      </c>
      <c r="B682" s="610">
        <f>SUM(B684:B684)</f>
        <v>0</v>
      </c>
      <c r="C682" s="611">
        <f>SUM(C684:C684)</f>
        <v>0</v>
      </c>
    </row>
    <row r="683" spans="1:3">
      <c r="A683" s="612" t="s">
        <v>50</v>
      </c>
      <c r="B683" s="378"/>
      <c r="C683" s="617"/>
    </row>
    <row r="684" spans="1:3" ht="14.25" thickBot="1">
      <c r="A684" s="612"/>
      <c r="B684" s="378"/>
      <c r="C684" s="617"/>
    </row>
    <row r="685" spans="1:3" ht="14.25" thickBot="1">
      <c r="A685" s="606" t="s">
        <v>268</v>
      </c>
      <c r="B685" s="607">
        <f>B686+B692</f>
        <v>0</v>
      </c>
      <c r="C685" s="608">
        <f>C686+C692</f>
        <v>0</v>
      </c>
    </row>
    <row r="686" spans="1:3">
      <c r="A686" s="609" t="s">
        <v>266</v>
      </c>
      <c r="B686" s="610">
        <f>B688+B689+B690+B691</f>
        <v>0</v>
      </c>
      <c r="C686" s="610">
        <f>C688+C689+C690+C691</f>
        <v>0</v>
      </c>
    </row>
    <row r="687" spans="1:3">
      <c r="A687" s="612" t="s">
        <v>50</v>
      </c>
      <c r="B687" s="231"/>
      <c r="C687" s="232"/>
    </row>
    <row r="688" spans="1:3" hidden="1">
      <c r="A688" s="613"/>
      <c r="B688" s="231"/>
      <c r="C688" s="232"/>
    </row>
    <row r="689" spans="1:9" hidden="1">
      <c r="A689" s="613"/>
      <c r="B689" s="231"/>
      <c r="C689" s="232"/>
    </row>
    <row r="690" spans="1:9" hidden="1">
      <c r="A690" s="618"/>
      <c r="B690" s="231"/>
      <c r="C690" s="232"/>
    </row>
    <row r="691" spans="1:9" ht="76.5">
      <c r="A691" s="613" t="s">
        <v>269</v>
      </c>
      <c r="B691" s="231"/>
      <c r="C691" s="232"/>
    </row>
    <row r="692" spans="1:9">
      <c r="A692" s="619" t="s">
        <v>267</v>
      </c>
      <c r="B692" s="620">
        <f>SUM(B694:B695)</f>
        <v>0</v>
      </c>
      <c r="C692" s="620">
        <f>SUM(C694:C695)</f>
        <v>0</v>
      </c>
    </row>
    <row r="693" spans="1:9">
      <c r="A693" s="612" t="s">
        <v>50</v>
      </c>
      <c r="B693" s="231"/>
      <c r="C693" s="232"/>
    </row>
    <row r="694" spans="1:9" ht="25.5">
      <c r="A694" s="621" t="s">
        <v>270</v>
      </c>
      <c r="B694" s="238"/>
      <c r="C694" s="238"/>
    </row>
    <row r="695" spans="1:9" ht="45.75" thickBot="1">
      <c r="A695" s="622" t="s">
        <v>271</v>
      </c>
      <c r="B695" s="623"/>
      <c r="C695" s="624">
        <v>0</v>
      </c>
    </row>
    <row r="696" spans="1:9" ht="14.25">
      <c r="A696" s="574"/>
      <c r="B696" s="574"/>
      <c r="C696" s="574"/>
    </row>
    <row r="697" spans="1:9" ht="14.25">
      <c r="A697" s="574"/>
      <c r="B697" s="574"/>
      <c r="C697" s="574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4" t="s">
        <v>275</v>
      </c>
      <c r="B742" s="574"/>
      <c r="C742" s="574"/>
    </row>
    <row r="743" spans="1:7" ht="14.25">
      <c r="A743" s="299" t="s">
        <v>276</v>
      </c>
      <c r="B743" s="299"/>
      <c r="C743" s="299"/>
    </row>
    <row r="744" spans="1:7" ht="15" thickBot="1">
      <c r="A744" s="574"/>
      <c r="B744" s="574"/>
      <c r="C744" s="574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18156.12</v>
      </c>
      <c r="F746" s="641">
        <f>SUM(F747:F754)</f>
        <v>19926.84</v>
      </c>
      <c r="G746" s="642"/>
    </row>
    <row r="747" spans="1:7">
      <c r="A747" s="643" t="s">
        <v>279</v>
      </c>
      <c r="B747" s="644"/>
      <c r="C747" s="644"/>
      <c r="D747" s="645"/>
      <c r="E747" s="646">
        <v>18156.12</v>
      </c>
      <c r="F747" s="646">
        <v>19926.84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2201.15</v>
      </c>
      <c r="F755" s="663">
        <v>1443.91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69">
        <f>E760+E768+E771+E774</f>
        <v>742</v>
      </c>
      <c r="F759" s="669">
        <f>F760+F768+F771+F774</f>
        <v>606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742</v>
      </c>
      <c r="F774" s="677">
        <f>SUM(F775:F788)</f>
        <v>606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0"/>
      <c r="F777" s="651"/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299</v>
      </c>
      <c r="B788" s="685"/>
      <c r="C788" s="685"/>
      <c r="D788" s="686"/>
      <c r="E788" s="651">
        <v>742</v>
      </c>
      <c r="F788" s="651">
        <v>606</v>
      </c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21099.27</v>
      </c>
      <c r="F789" s="690">
        <f>SUM(F746+F755+F756+F757+F758+F759)</f>
        <v>21976.75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4"/>
      <c r="B792" s="574"/>
      <c r="C792" s="335"/>
    </row>
    <row r="793" spans="1:7" ht="15.75" customHeight="1">
      <c r="A793" s="692" t="s">
        <v>322</v>
      </c>
      <c r="B793" s="693"/>
      <c r="C793" s="694" t="s">
        <v>263</v>
      </c>
      <c r="D793" s="695" t="s">
        <v>264</v>
      </c>
    </row>
    <row r="794" spans="1:7" ht="15.75" customHeight="1" thickBot="1">
      <c r="A794" s="696"/>
      <c r="B794" s="697"/>
      <c r="C794" s="698"/>
      <c r="D794" s="699"/>
    </row>
    <row r="795" spans="1:7" ht="13.5" customHeight="1">
      <c r="A795" s="700" t="s">
        <v>323</v>
      </c>
      <c r="B795" s="701"/>
      <c r="C795" s="617">
        <v>130084.74</v>
      </c>
      <c r="D795" s="617">
        <v>71786.89</v>
      </c>
      <c r="F795" s="702"/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290505.15999999997</v>
      </c>
      <c r="D797" s="232">
        <v>483953.73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4980.03</v>
      </c>
      <c r="D800" s="232">
        <v>4647.6499999999996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3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4" t="s">
        <v>83</v>
      </c>
      <c r="B805" s="705"/>
      <c r="C805" s="706">
        <f>SUM(C795:C804)</f>
        <v>425569.93</v>
      </c>
      <c r="D805" s="706">
        <f>SUM(D795:D804)</f>
        <v>560388.27</v>
      </c>
    </row>
    <row r="835" spans="1:6" ht="14.25">
      <c r="A835" s="299" t="s">
        <v>332</v>
      </c>
      <c r="B835" s="299"/>
      <c r="C835" s="299"/>
    </row>
    <row r="836" spans="1:6" ht="15" thickBot="1">
      <c r="A836" s="574"/>
      <c r="B836" s="574"/>
      <c r="C836" s="574"/>
    </row>
    <row r="837" spans="1:6" ht="26.25" thickBot="1">
      <c r="A837" s="707" t="s">
        <v>333</v>
      </c>
      <c r="B837" s="708"/>
      <c r="C837" s="708"/>
      <c r="D837" s="709"/>
      <c r="E837" s="710" t="s">
        <v>263</v>
      </c>
      <c r="F837" s="337" t="s">
        <v>264</v>
      </c>
    </row>
    <row r="838" spans="1:6" ht="14.25" thickBot="1">
      <c r="A838" s="419" t="s">
        <v>334</v>
      </c>
      <c r="B838" s="711"/>
      <c r="C838" s="711"/>
      <c r="D838" s="712"/>
      <c r="E838" s="713">
        <f>E839+E840+E841</f>
        <v>0</v>
      </c>
      <c r="F838" s="713">
        <f>F839+F840+F841</f>
        <v>0</v>
      </c>
    </row>
    <row r="839" spans="1:6">
      <c r="A839" s="714" t="s">
        <v>335</v>
      </c>
      <c r="B839" s="715"/>
      <c r="C839" s="715"/>
      <c r="D839" s="716"/>
      <c r="E839" s="717"/>
      <c r="F839" s="718"/>
    </row>
    <row r="840" spans="1:6">
      <c r="A840" s="719" t="s">
        <v>336</v>
      </c>
      <c r="B840" s="720"/>
      <c r="C840" s="720"/>
      <c r="D840" s="721"/>
      <c r="E840" s="722"/>
      <c r="F840" s="723"/>
    </row>
    <row r="841" spans="1:6" ht="14.25" thickBot="1">
      <c r="A841" s="724" t="s">
        <v>337</v>
      </c>
      <c r="B841" s="725"/>
      <c r="C841" s="725"/>
      <c r="D841" s="726"/>
      <c r="E841" s="727"/>
      <c r="F841" s="728"/>
    </row>
    <row r="842" spans="1:6" ht="14.25" thickBot="1">
      <c r="A842" s="729" t="s">
        <v>338</v>
      </c>
      <c r="B842" s="730"/>
      <c r="C842" s="730"/>
      <c r="D842" s="731"/>
      <c r="E842" s="732"/>
      <c r="F842" s="733"/>
    </row>
    <row r="843" spans="1:6" ht="14.25" thickBot="1">
      <c r="A843" s="734" t="s">
        <v>339</v>
      </c>
      <c r="B843" s="735"/>
      <c r="C843" s="735"/>
      <c r="D843" s="736"/>
      <c r="E843" s="713">
        <f>E844+E845+E846+E847+E848+E849+E850+E851+E852+E853</f>
        <v>109923.65000000001</v>
      </c>
      <c r="F843" s="713">
        <f>F844+F845+F846+F847+F848+F849+F850+F851+F852+F853</f>
        <v>322008.68</v>
      </c>
    </row>
    <row r="844" spans="1:6">
      <c r="A844" s="737" t="s">
        <v>340</v>
      </c>
      <c r="B844" s="738"/>
      <c r="C844" s="738"/>
      <c r="D844" s="739"/>
      <c r="E844" s="717"/>
      <c r="F844" s="717"/>
    </row>
    <row r="845" spans="1:6">
      <c r="A845" s="740" t="s">
        <v>341</v>
      </c>
      <c r="B845" s="741"/>
      <c r="C845" s="741"/>
      <c r="D845" s="742"/>
      <c r="E845" s="722"/>
      <c r="F845" s="722"/>
    </row>
    <row r="846" spans="1:6">
      <c r="A846" s="740" t="s">
        <v>342</v>
      </c>
      <c r="B846" s="741"/>
      <c r="C846" s="741"/>
      <c r="D846" s="742"/>
      <c r="E846" s="722"/>
      <c r="F846" s="722"/>
    </row>
    <row r="847" spans="1:6">
      <c r="A847" s="740" t="s">
        <v>343</v>
      </c>
      <c r="B847" s="741"/>
      <c r="C847" s="741"/>
      <c r="D847" s="742"/>
      <c r="E847" s="722"/>
      <c r="F847" s="723"/>
    </row>
    <row r="848" spans="1:6">
      <c r="A848" s="740" t="s">
        <v>344</v>
      </c>
      <c r="B848" s="741"/>
      <c r="C848" s="741"/>
      <c r="D848" s="742"/>
      <c r="E848" s="722">
        <v>1165.58</v>
      </c>
      <c r="F848" s="723"/>
    </row>
    <row r="849" spans="1:6">
      <c r="A849" s="740" t="s">
        <v>345</v>
      </c>
      <c r="B849" s="741"/>
      <c r="C849" s="741"/>
      <c r="D849" s="742"/>
      <c r="E849" s="743"/>
      <c r="F849" s="744"/>
    </row>
    <row r="850" spans="1:6">
      <c r="A850" s="740" t="s">
        <v>346</v>
      </c>
      <c r="B850" s="741"/>
      <c r="C850" s="741"/>
      <c r="D850" s="742"/>
      <c r="E850" s="743"/>
      <c r="F850" s="744"/>
    </row>
    <row r="851" spans="1:6" ht="26.1" customHeight="1">
      <c r="A851" s="719" t="s">
        <v>347</v>
      </c>
      <c r="B851" s="720"/>
      <c r="C851" s="720"/>
      <c r="D851" s="721"/>
      <c r="E851" s="722"/>
      <c r="F851" s="723"/>
    </row>
    <row r="852" spans="1:6" ht="54.6" customHeight="1">
      <c r="A852" s="719" t="s">
        <v>348</v>
      </c>
      <c r="B852" s="720"/>
      <c r="C852" s="720"/>
      <c r="D852" s="721"/>
      <c r="E852" s="743"/>
      <c r="F852" s="744"/>
    </row>
    <row r="853" spans="1:6" ht="53.45" customHeight="1" thickBot="1">
      <c r="A853" s="724" t="s">
        <v>349</v>
      </c>
      <c r="B853" s="725"/>
      <c r="C853" s="725"/>
      <c r="D853" s="726"/>
      <c r="E853" s="744">
        <v>108758.07</v>
      </c>
      <c r="F853" s="744">
        <v>322008.68</v>
      </c>
    </row>
    <row r="854" spans="1:6" ht="14.25" thickBot="1">
      <c r="A854" s="745" t="s">
        <v>83</v>
      </c>
      <c r="B854" s="746"/>
      <c r="C854" s="746"/>
      <c r="D854" s="747"/>
      <c r="E854" s="413">
        <f>SUM(E838+E842+E843)</f>
        <v>109923.65000000001</v>
      </c>
      <c r="F854" s="413">
        <f>SUM(F838+F842+F843)</f>
        <v>322008.68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4"/>
      <c r="B879" s="574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710" t="s">
        <v>263</v>
      </c>
      <c r="F880" s="337" t="s">
        <v>264</v>
      </c>
    </row>
    <row r="881" spans="1:6" ht="41.25" customHeight="1" thickBot="1">
      <c r="A881" s="748" t="s">
        <v>352</v>
      </c>
      <c r="B881" s="749"/>
      <c r="C881" s="749"/>
      <c r="D881" s="750"/>
      <c r="E881" s="751"/>
      <c r="F881" s="751"/>
    </row>
    <row r="882" spans="1:6" ht="14.25" thickBot="1">
      <c r="A882" s="419" t="s">
        <v>353</v>
      </c>
      <c r="B882" s="711"/>
      <c r="C882" s="711"/>
      <c r="D882" s="712"/>
      <c r="E882" s="607">
        <f>SUM(E883+E884+E888)</f>
        <v>9.5</v>
      </c>
      <c r="F882" s="607">
        <f>SUM(F883+F884+F888)</f>
        <v>468.83</v>
      </c>
    </row>
    <row r="883" spans="1:6">
      <c r="A883" s="752" t="s">
        <v>354</v>
      </c>
      <c r="B883" s="753"/>
      <c r="C883" s="753"/>
      <c r="D883" s="754"/>
      <c r="E883" s="246"/>
      <c r="F883" s="246"/>
    </row>
    <row r="884" spans="1:6">
      <c r="A884" s="314" t="s">
        <v>355</v>
      </c>
      <c r="B884" s="755"/>
      <c r="C884" s="755"/>
      <c r="D884" s="756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7"/>
      <c r="C885" s="757"/>
      <c r="D885" s="464"/>
      <c r="E885" s="231"/>
      <c r="F885" s="231"/>
    </row>
    <row r="886" spans="1:6">
      <c r="A886" s="325" t="s">
        <v>357</v>
      </c>
      <c r="B886" s="757"/>
      <c r="C886" s="757"/>
      <c r="D886" s="464"/>
      <c r="E886" s="231"/>
      <c r="F886" s="231"/>
    </row>
    <row r="887" spans="1:6">
      <c r="A887" s="325" t="s">
        <v>358</v>
      </c>
      <c r="B887" s="757"/>
      <c r="C887" s="757"/>
      <c r="D887" s="464"/>
      <c r="E887" s="231"/>
      <c r="F887" s="231"/>
    </row>
    <row r="888" spans="1:6">
      <c r="A888" s="465" t="s">
        <v>359</v>
      </c>
      <c r="B888" s="758"/>
      <c r="C888" s="758"/>
      <c r="D888" s="466"/>
      <c r="E888" s="288">
        <f>E889+E890+E891+E892+E893</f>
        <v>9.5</v>
      </c>
      <c r="F888" s="288">
        <f>F889+F890+F891+F892+F893</f>
        <v>468.83</v>
      </c>
    </row>
    <row r="889" spans="1:6">
      <c r="A889" s="325" t="s">
        <v>360</v>
      </c>
      <c r="B889" s="757"/>
      <c r="C889" s="757"/>
      <c r="D889" s="464"/>
      <c r="E889" s="231"/>
      <c r="F889" s="231"/>
    </row>
    <row r="890" spans="1:6">
      <c r="A890" s="325" t="s">
        <v>361</v>
      </c>
      <c r="B890" s="757"/>
      <c r="C890" s="757"/>
      <c r="D890" s="464"/>
      <c r="E890" s="231"/>
      <c r="F890" s="231"/>
    </row>
    <row r="891" spans="1:6">
      <c r="A891" s="325" t="s">
        <v>362</v>
      </c>
      <c r="B891" s="757"/>
      <c r="C891" s="757"/>
      <c r="D891" s="464"/>
      <c r="E891" s="231"/>
      <c r="F891" s="231"/>
    </row>
    <row r="892" spans="1:6">
      <c r="A892" s="325" t="s">
        <v>363</v>
      </c>
      <c r="B892" s="757"/>
      <c r="C892" s="757"/>
      <c r="D892" s="464"/>
      <c r="E892" s="231"/>
      <c r="F892" s="231"/>
    </row>
    <row r="893" spans="1:6" ht="65.45" customHeight="1" thickBot="1">
      <c r="A893" s="759" t="s">
        <v>364</v>
      </c>
      <c r="B893" s="760"/>
      <c r="C893" s="760"/>
      <c r="D893" s="761"/>
      <c r="E893" s="615">
        <v>9.5</v>
      </c>
      <c r="F893" s="615">
        <v>468.83</v>
      </c>
    </row>
    <row r="894" spans="1:6" ht="14.25" thickBot="1">
      <c r="A894" s="762" t="s">
        <v>365</v>
      </c>
      <c r="B894" s="763"/>
      <c r="C894" s="763"/>
      <c r="D894" s="764"/>
      <c r="E894" s="765">
        <f>SUM(E881+E882)</f>
        <v>9.5</v>
      </c>
      <c r="F894" s="765">
        <f>SUM(F881+F882)</f>
        <v>468.83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6"/>
      <c r="B923" s="767"/>
      <c r="C923" s="767"/>
      <c r="D923" s="768"/>
      <c r="E923" s="769" t="s">
        <v>263</v>
      </c>
      <c r="F923" s="770" t="s">
        <v>264</v>
      </c>
    </row>
    <row r="924" spans="1:6" ht="14.25" thickBot="1">
      <c r="A924" s="771" t="s">
        <v>367</v>
      </c>
      <c r="B924" s="772"/>
      <c r="C924" s="772"/>
      <c r="D924" s="773"/>
      <c r="E924" s="751"/>
      <c r="F924" s="751"/>
    </row>
    <row r="925" spans="1:6" ht="14.25" thickBot="1">
      <c r="A925" s="774" t="s">
        <v>368</v>
      </c>
      <c r="B925" s="775"/>
      <c r="C925" s="775"/>
      <c r="D925" s="776"/>
      <c r="E925" s="607">
        <f>SUM(E926:E927)</f>
        <v>10.36</v>
      </c>
      <c r="F925" s="607">
        <f>SUM(F926:F927)</f>
        <v>8.5</v>
      </c>
    </row>
    <row r="926" spans="1:6" ht="22.5" customHeight="1">
      <c r="A926" s="777" t="s">
        <v>369</v>
      </c>
      <c r="B926" s="778"/>
      <c r="C926" s="778"/>
      <c r="D926" s="779"/>
      <c r="E926" s="378">
        <v>10.36</v>
      </c>
      <c r="F926" s="378">
        <v>8.5</v>
      </c>
    </row>
    <row r="927" spans="1:6" ht="15.75" customHeight="1" thickBot="1">
      <c r="A927" s="780" t="s">
        <v>370</v>
      </c>
      <c r="B927" s="781"/>
      <c r="C927" s="781"/>
      <c r="D927" s="782"/>
      <c r="E927" s="237"/>
      <c r="F927" s="237"/>
    </row>
    <row r="928" spans="1:6">
      <c r="A928" s="783" t="s">
        <v>371</v>
      </c>
      <c r="B928" s="784"/>
      <c r="C928" s="784"/>
      <c r="D928" s="785"/>
      <c r="E928" s="786">
        <f>SUM(E929:E935)</f>
        <v>0</v>
      </c>
      <c r="F928" s="786">
        <f>SUM(F929:F935)</f>
        <v>0</v>
      </c>
    </row>
    <row r="929" spans="1:6">
      <c r="A929" s="787" t="s">
        <v>372</v>
      </c>
      <c r="B929" s="788"/>
      <c r="C929" s="788"/>
      <c r="D929" s="789"/>
      <c r="E929" s="224"/>
      <c r="F929" s="224"/>
    </row>
    <row r="930" spans="1:6">
      <c r="A930" s="787" t="s">
        <v>373</v>
      </c>
      <c r="B930" s="788"/>
      <c r="C930" s="788"/>
      <c r="D930" s="789"/>
      <c r="E930" s="231"/>
      <c r="F930" s="231"/>
    </row>
    <row r="931" spans="1:6">
      <c r="A931" s="790" t="s">
        <v>374</v>
      </c>
      <c r="B931" s="791"/>
      <c r="C931" s="791"/>
      <c r="D931" s="792"/>
      <c r="E931" s="378"/>
      <c r="F931" s="378"/>
    </row>
    <row r="932" spans="1:6">
      <c r="A932" s="793" t="s">
        <v>375</v>
      </c>
      <c r="B932" s="794"/>
      <c r="C932" s="794"/>
      <c r="D932" s="795"/>
      <c r="E932" s="231"/>
      <c r="F932" s="231"/>
    </row>
    <row r="933" spans="1:6">
      <c r="A933" s="793" t="s">
        <v>376</v>
      </c>
      <c r="B933" s="794"/>
      <c r="C933" s="794"/>
      <c r="D933" s="795"/>
      <c r="E933" s="237"/>
      <c r="F933" s="237"/>
    </row>
    <row r="934" spans="1:6">
      <c r="A934" s="793" t="s">
        <v>377</v>
      </c>
      <c r="B934" s="794"/>
      <c r="C934" s="794"/>
      <c r="D934" s="795"/>
      <c r="E934" s="237"/>
      <c r="F934" s="237"/>
    </row>
    <row r="935" spans="1:6" ht="14.25" thickBot="1">
      <c r="A935" s="796" t="s">
        <v>135</v>
      </c>
      <c r="B935" s="797"/>
      <c r="C935" s="797"/>
      <c r="D935" s="798"/>
      <c r="E935" s="237"/>
      <c r="F935" s="237"/>
    </row>
    <row r="936" spans="1:6" ht="16.5" thickBot="1">
      <c r="A936" s="704" t="s">
        <v>83</v>
      </c>
      <c r="B936" s="799"/>
      <c r="C936" s="799"/>
      <c r="D936" s="705"/>
      <c r="E936" s="800">
        <f>SUM(E924+E925+E928)</f>
        <v>10.36</v>
      </c>
      <c r="F936" s="800">
        <f>SUM(F924+F925+F928)</f>
        <v>8.5</v>
      </c>
    </row>
    <row r="937" spans="1:6" ht="15.75">
      <c r="A937" s="801"/>
      <c r="B937" s="801"/>
      <c r="C937" s="801"/>
      <c r="D937" s="801"/>
      <c r="E937" s="802"/>
      <c r="F937" s="802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710" t="s">
        <v>263</v>
      </c>
      <c r="F941" s="337" t="s">
        <v>264</v>
      </c>
    </row>
    <row r="942" spans="1:6" ht="14.25" thickBot="1">
      <c r="A942" s="419" t="s">
        <v>368</v>
      </c>
      <c r="B942" s="711"/>
      <c r="C942" s="711"/>
      <c r="D942" s="712"/>
      <c r="E942" s="607">
        <f>E943+E944</f>
        <v>0</v>
      </c>
      <c r="F942" s="607">
        <f>F943+F944</f>
        <v>0</v>
      </c>
    </row>
    <row r="943" spans="1:6">
      <c r="A943" s="737" t="s">
        <v>379</v>
      </c>
      <c r="B943" s="738"/>
      <c r="C943" s="738"/>
      <c r="D943" s="739"/>
      <c r="E943" s="275"/>
      <c r="F943" s="803"/>
    </row>
    <row r="944" spans="1:6" ht="14.25" thickBot="1">
      <c r="A944" s="804" t="s">
        <v>380</v>
      </c>
      <c r="B944" s="805"/>
      <c r="C944" s="805"/>
      <c r="D944" s="806"/>
      <c r="E944" s="615"/>
      <c r="F944" s="616"/>
    </row>
    <row r="945" spans="1:6" ht="14.25" thickBot="1">
      <c r="A945" s="419" t="s">
        <v>381</v>
      </c>
      <c r="B945" s="711"/>
      <c r="C945" s="711"/>
      <c r="D945" s="712"/>
      <c r="E945" s="607">
        <f>SUM(E946:E951)</f>
        <v>0</v>
      </c>
      <c r="F945" s="607">
        <f>SUM(F946:F951)</f>
        <v>0</v>
      </c>
    </row>
    <row r="946" spans="1:6">
      <c r="A946" s="740" t="s">
        <v>382</v>
      </c>
      <c r="B946" s="741"/>
      <c r="C946" s="741"/>
      <c r="D946" s="742"/>
      <c r="E946" s="231"/>
      <c r="F946" s="231"/>
    </row>
    <row r="947" spans="1:6">
      <c r="A947" s="719" t="s">
        <v>383</v>
      </c>
      <c r="B947" s="720"/>
      <c r="C947" s="720"/>
      <c r="D947" s="721"/>
      <c r="E947" s="231"/>
      <c r="F947" s="231"/>
    </row>
    <row r="948" spans="1:6">
      <c r="A948" s="719" t="s">
        <v>384</v>
      </c>
      <c r="B948" s="720"/>
      <c r="C948" s="720"/>
      <c r="D948" s="721"/>
      <c r="E948" s="237"/>
      <c r="F948" s="237"/>
    </row>
    <row r="949" spans="1:6">
      <c r="A949" s="719" t="s">
        <v>385</v>
      </c>
      <c r="B949" s="720"/>
      <c r="C949" s="720"/>
      <c r="D949" s="721"/>
      <c r="E949" s="237"/>
      <c r="F949" s="237"/>
    </row>
    <row r="950" spans="1:6">
      <c r="A950" s="719" t="s">
        <v>386</v>
      </c>
      <c r="B950" s="720"/>
      <c r="C950" s="720"/>
      <c r="D950" s="721"/>
      <c r="E950" s="237"/>
      <c r="F950" s="237"/>
    </row>
    <row r="951" spans="1:6" ht="14.25" thickBot="1">
      <c r="A951" s="807" t="s">
        <v>135</v>
      </c>
      <c r="B951" s="808"/>
      <c r="C951" s="808"/>
      <c r="D951" s="809"/>
      <c r="E951" s="237"/>
      <c r="F951" s="237"/>
    </row>
    <row r="952" spans="1:6" ht="14.25" thickBot="1">
      <c r="A952" s="433"/>
      <c r="B952" s="810"/>
      <c r="C952" s="810"/>
      <c r="D952" s="434"/>
      <c r="E952" s="413">
        <f>SUM(E942+E945)</f>
        <v>0</v>
      </c>
      <c r="F952" s="413">
        <f>SUM(F942+F945)</f>
        <v>0</v>
      </c>
    </row>
    <row r="968" spans="1:6" ht="15.75">
      <c r="A968" s="811" t="s">
        <v>387</v>
      </c>
      <c r="B968" s="811"/>
      <c r="C968" s="811"/>
      <c r="D968" s="811"/>
      <c r="E968" s="811"/>
      <c r="F968" s="811"/>
    </row>
    <row r="969" spans="1:6" ht="14.25" thickBot="1">
      <c r="A969" s="812"/>
      <c r="B969" s="254"/>
      <c r="C969" s="254"/>
      <c r="D969" s="254"/>
      <c r="E969" s="254"/>
      <c r="F969" s="254"/>
    </row>
    <row r="970" spans="1:6" ht="14.25" thickBot="1">
      <c r="A970" s="813" t="s">
        <v>388</v>
      </c>
      <c r="B970" s="814"/>
      <c r="C970" s="355" t="s">
        <v>389</v>
      </c>
      <c r="D970" s="815"/>
      <c r="E970" s="815"/>
      <c r="F970" s="356"/>
    </row>
    <row r="971" spans="1:6" ht="14.25" thickBot="1">
      <c r="A971" s="816"/>
      <c r="B971" s="817"/>
      <c r="C971" s="818" t="s">
        <v>390</v>
      </c>
      <c r="D971" s="819" t="s">
        <v>391</v>
      </c>
      <c r="E971" s="820" t="s">
        <v>265</v>
      </c>
      <c r="F971" s="819" t="s">
        <v>268</v>
      </c>
    </row>
    <row r="972" spans="1:6">
      <c r="A972" s="821" t="s">
        <v>392</v>
      </c>
      <c r="B972" s="340"/>
      <c r="C972" s="822">
        <f>SUM(C973:C973)</f>
        <v>0</v>
      </c>
      <c r="D972" s="822">
        <f t="shared" ref="D972:F972" si="22">SUM(D973:D973)</f>
        <v>1227.8</v>
      </c>
      <c r="E972" s="822">
        <f t="shared" si="22"/>
        <v>0</v>
      </c>
      <c r="F972" s="822">
        <f t="shared" si="22"/>
        <v>8284.35</v>
      </c>
    </row>
    <row r="973" spans="1:6">
      <c r="A973" s="823" t="s">
        <v>393</v>
      </c>
      <c r="B973" s="344"/>
      <c r="C973" s="289">
        <v>0</v>
      </c>
      <c r="D973" s="231">
        <v>1227.8</v>
      </c>
      <c r="E973" s="230"/>
      <c r="F973" s="231">
        <v>8284.35</v>
      </c>
    </row>
    <row r="974" spans="1:6">
      <c r="A974" s="823"/>
      <c r="B974" s="344"/>
      <c r="C974" s="289"/>
      <c r="D974" s="231"/>
      <c r="E974" s="230"/>
      <c r="F974" s="231"/>
    </row>
    <row r="975" spans="1:6">
      <c r="A975" s="823" t="s">
        <v>394</v>
      </c>
      <c r="B975" s="344"/>
      <c r="C975" s="289"/>
      <c r="D975" s="231"/>
      <c r="E975" s="230"/>
      <c r="F975" s="231"/>
    </row>
    <row r="976" spans="1:6">
      <c r="A976" s="824" t="s">
        <v>395</v>
      </c>
      <c r="B976" s="825"/>
      <c r="C976" s="289"/>
      <c r="D976" s="231"/>
      <c r="E976" s="230"/>
      <c r="F976" s="231"/>
    </row>
    <row r="977" spans="1:6" ht="14.25" thickBot="1">
      <c r="A977" s="826" t="s">
        <v>396</v>
      </c>
      <c r="B977" s="827"/>
      <c r="C977" s="828"/>
      <c r="D977" s="237"/>
      <c r="E977" s="236"/>
      <c r="F977" s="237">
        <v>3570</v>
      </c>
    </row>
    <row r="978" spans="1:6" ht="14.25" thickBot="1">
      <c r="A978" s="829" t="s">
        <v>136</v>
      </c>
      <c r="B978" s="830"/>
      <c r="C978" s="831">
        <f>C972+C976+C977</f>
        <v>0</v>
      </c>
      <c r="D978" s="831">
        <f>D972+D976+D977</f>
        <v>1227.8</v>
      </c>
      <c r="E978" s="831">
        <f t="shared" ref="E978:F978" si="23">E972+E976+E977</f>
        <v>0</v>
      </c>
      <c r="F978" s="831">
        <f t="shared" si="23"/>
        <v>11854.35</v>
      </c>
    </row>
    <row r="981" spans="1:6" ht="30" customHeight="1">
      <c r="A981" s="206" t="s">
        <v>397</v>
      </c>
      <c r="B981" s="206"/>
      <c r="C981" s="206"/>
      <c r="D981" s="206"/>
      <c r="E981" s="832"/>
      <c r="F981" s="832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3"/>
      <c r="C986" s="834">
        <v>71</v>
      </c>
      <c r="D986" s="834">
        <v>65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8" t="s">
        <v>403</v>
      </c>
      <c r="B991" s="819" t="s">
        <v>404</v>
      </c>
      <c r="C991" s="819" t="s">
        <v>151</v>
      </c>
      <c r="D991" s="214" t="s">
        <v>405</v>
      </c>
      <c r="E991" s="213" t="s">
        <v>406</v>
      </c>
    </row>
    <row r="992" spans="1:6">
      <c r="A992" s="835" t="s">
        <v>80</v>
      </c>
      <c r="B992" s="246" t="s">
        <v>407</v>
      </c>
      <c r="C992" s="246"/>
      <c r="D992" s="246" t="s">
        <v>407</v>
      </c>
      <c r="E992" s="246" t="s">
        <v>407</v>
      </c>
    </row>
    <row r="993" spans="1:5">
      <c r="A993" s="836" t="s">
        <v>81</v>
      </c>
      <c r="B993" s="231"/>
      <c r="C993" s="231"/>
      <c r="D993" s="230"/>
      <c r="E993" s="231"/>
    </row>
    <row r="994" spans="1:5">
      <c r="A994" s="836" t="s">
        <v>408</v>
      </c>
      <c r="B994" s="231"/>
      <c r="C994" s="231"/>
      <c r="D994" s="230"/>
      <c r="E994" s="231"/>
    </row>
    <row r="995" spans="1:5">
      <c r="A995" s="836" t="s">
        <v>409</v>
      </c>
      <c r="B995" s="231"/>
      <c r="C995" s="231"/>
      <c r="D995" s="230"/>
      <c r="E995" s="231"/>
    </row>
    <row r="996" spans="1:5">
      <c r="A996" s="836" t="s">
        <v>410</v>
      </c>
      <c r="B996" s="231"/>
      <c r="C996" s="231"/>
      <c r="D996" s="230"/>
      <c r="E996" s="231"/>
    </row>
    <row r="997" spans="1:5">
      <c r="A997" s="836" t="s">
        <v>411</v>
      </c>
      <c r="B997" s="231"/>
      <c r="C997" s="231"/>
      <c r="D997" s="230"/>
      <c r="E997" s="231"/>
    </row>
    <row r="998" spans="1:5">
      <c r="A998" s="836" t="s">
        <v>412</v>
      </c>
      <c r="B998" s="231"/>
      <c r="C998" s="231"/>
      <c r="D998" s="230"/>
      <c r="E998" s="231"/>
    </row>
    <row r="999" spans="1:5" ht="14.25" thickBot="1">
      <c r="A999" s="837" t="s">
        <v>413</v>
      </c>
      <c r="B999" s="615"/>
      <c r="C999" s="615"/>
      <c r="D999" s="838"/>
      <c r="E999" s="615"/>
    </row>
    <row r="1010" spans="1:5" ht="14.25">
      <c r="A1010" s="574" t="s">
        <v>414</v>
      </c>
      <c r="B1010" s="839"/>
      <c r="C1010" s="839"/>
      <c r="D1010" s="839"/>
      <c r="E1010" s="839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40" t="s">
        <v>403</v>
      </c>
      <c r="B1012" s="841" t="s">
        <v>404</v>
      </c>
      <c r="C1012" s="841" t="s">
        <v>151</v>
      </c>
      <c r="D1012" s="842" t="s">
        <v>415</v>
      </c>
      <c r="E1012" s="843" t="s">
        <v>406</v>
      </c>
    </row>
    <row r="1013" spans="1:5">
      <c r="A1013" s="835" t="s">
        <v>80</v>
      </c>
      <c r="B1013" s="246" t="s">
        <v>407</v>
      </c>
      <c r="C1013" s="246"/>
      <c r="D1013" s="246" t="s">
        <v>407</v>
      </c>
      <c r="E1013" s="246" t="s">
        <v>407</v>
      </c>
    </row>
    <row r="1014" spans="1:5">
      <c r="A1014" s="836" t="s">
        <v>81</v>
      </c>
      <c r="B1014" s="231"/>
      <c r="C1014" s="231"/>
      <c r="D1014" s="230"/>
      <c r="E1014" s="231"/>
    </row>
    <row r="1015" spans="1:5">
      <c r="A1015" s="836" t="s">
        <v>408</v>
      </c>
      <c r="B1015" s="231"/>
      <c r="C1015" s="231"/>
      <c r="D1015" s="230"/>
      <c r="E1015" s="231"/>
    </row>
    <row r="1016" spans="1:5">
      <c r="A1016" s="836" t="s">
        <v>409</v>
      </c>
      <c r="B1016" s="231"/>
      <c r="C1016" s="231"/>
      <c r="D1016" s="230"/>
      <c r="E1016" s="231"/>
    </row>
    <row r="1017" spans="1:5">
      <c r="A1017" s="836" t="s">
        <v>410</v>
      </c>
      <c r="B1017" s="231"/>
      <c r="C1017" s="231"/>
      <c r="D1017" s="230"/>
      <c r="E1017" s="231"/>
    </row>
    <row r="1018" spans="1:5">
      <c r="A1018" s="836" t="s">
        <v>411</v>
      </c>
      <c r="B1018" s="231"/>
      <c r="C1018" s="231"/>
      <c r="D1018" s="230"/>
      <c r="E1018" s="231"/>
    </row>
    <row r="1019" spans="1:5">
      <c r="A1019" s="836" t="s">
        <v>412</v>
      </c>
      <c r="B1019" s="231"/>
      <c r="C1019" s="231"/>
      <c r="D1019" s="230"/>
      <c r="E1019" s="231"/>
    </row>
    <row r="1020" spans="1:5" ht="14.25" thickBot="1">
      <c r="A1020" s="837" t="s">
        <v>413</v>
      </c>
      <c r="B1020" s="615"/>
      <c r="C1020" s="615"/>
      <c r="D1020" s="838"/>
      <c r="E1020" s="615"/>
    </row>
    <row r="1028" spans="1:7" ht="15">
      <c r="A1028" s="844"/>
      <c r="B1028" s="844"/>
      <c r="C1028" s="845"/>
      <c r="D1028" s="846"/>
      <c r="E1028" s="844"/>
      <c r="F1028" s="844"/>
    </row>
    <row r="1029" spans="1:7" ht="15">
      <c r="A1029" s="847" t="s">
        <v>416</v>
      </c>
      <c r="B1029" s="847"/>
      <c r="C1029" s="845">
        <v>45733</v>
      </c>
      <c r="D1029" s="845"/>
      <c r="E1029" s="847"/>
      <c r="F1029" s="846" t="s">
        <v>417</v>
      </c>
      <c r="G1029" s="846"/>
    </row>
    <row r="1030" spans="1:7" ht="15">
      <c r="A1030" s="847" t="s">
        <v>418</v>
      </c>
      <c r="B1030" s="335"/>
      <c r="C1030" s="846" t="s">
        <v>419</v>
      </c>
      <c r="D1030" s="848"/>
      <c r="E1030" s="847"/>
      <c r="F1030" s="846" t="s">
        <v>420</v>
      </c>
      <c r="G1030" s="846"/>
    </row>
  </sheetData>
  <sheetProtection algorithmName="SHA-512" hashValue="BW/i3dMQa8iPmB6mxtkTiixp9pglgCVyNC4qDsQlc6rXKyW8zluPrZPmSKBJh3eZ5DvUtioU9eGf2tqCu4tuKQ==" saltValue="AsPwnCJ56CnrbQhxOCvJFg==" spinCount="100000" sheet="1" objects="1" scenarios="1"/>
  <autoFilter ref="C1029:D1030" xr:uid="{EF68AB0E-A145-40E0-AEEA-59E9406D7F59}">
    <filterColumn colId="0" showButton="0"/>
  </autoFilter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&amp;CCXIX Liceum Ogólnokształcące im. Jacka Kuronia, ul. Złota 58, 00-821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8" max="9" man="1"/>
    <brk id="325" max="9" man="1"/>
    <brk id="413" max="9" man="1"/>
    <brk id="453" max="9" man="1"/>
    <brk id="492" max="9" man="1"/>
    <brk id="535" max="9" man="1"/>
    <brk id="573" max="9" man="1"/>
    <brk id="622" max="9" man="1"/>
    <brk id="672" max="9" man="1"/>
    <brk id="696" max="9" man="1"/>
    <brk id="740" max="9" man="1"/>
    <brk id="789" max="9" man="1"/>
    <brk id="833" max="9" man="1"/>
    <brk id="876" max="9" man="1"/>
    <brk id="919" max="9" man="1"/>
    <brk id="966" max="9" man="1"/>
    <brk id="100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2025-04-17T07:23:10Z</dcterms:created>
  <dcterms:modified xsi:type="dcterms:W3CDTF">2025-04-17T07:24:26Z</dcterms:modified>
</cp:coreProperties>
</file>