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5 - Sprawozdanie finansowe za rok 2024\"/>
    </mc:Choice>
  </mc:AlternateContent>
  <xr:revisionPtr revIDLastSave="0" documentId="8_{299B93F9-2F50-4DEB-A82A-D298050B9907}" xr6:coauthVersionLast="47" xr6:coauthVersionMax="47" xr10:uidLastSave="{00000000-0000-0000-0000-000000000000}"/>
  <bookViews>
    <workbookView xWindow="-120" yWindow="-120" windowWidth="29040" windowHeight="15720" xr2:uid="{042D7CD0-3D8C-4B40-9E1D-36B14888DA2B}"/>
  </bookViews>
  <sheets>
    <sheet name="P135" sheetId="1" r:id="rId1"/>
  </sheets>
  <definedNames>
    <definedName name="Z_04BEDF74_4111_4B5B_ADB5_B0A9030B315C_.wvu.Rows" localSheetId="0" hidden="1">'P135'!$688:$690</definedName>
    <definedName name="Z_458B9ADE_0BED_44C2_9C10_760F25A39536_.wvu.Rows" localSheetId="0" hidden="1">'P135'!$688:$690</definedName>
    <definedName name="Z_57997B8B_8AF7_44C4_AADF_D318E16FFE31_.wvu.Rows" localSheetId="0" hidden="1">'P135'!$688:$690</definedName>
    <definedName name="Z_7DB072DC_6606_44A8_9D2A_300005037070_.wvu.Rows" localSheetId="0" hidden="1">'P135'!$688:$690</definedName>
    <definedName name="Z_C6328CF1_542F_4DB0_9C5D_712E5A57423B_.wvu.Rows" localSheetId="0" hidden="1">'P135'!$688:$690</definedName>
    <definedName name="Z_D6BC9822_E5C6_4C81_9463_5FEC6512BC1E_.wvu.Rows" localSheetId="0" hidden="1">'P135'!$688:$690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99" i="1" s="1"/>
  <c r="E101" i="1"/>
  <c r="E100" i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 s="1"/>
  <c r="I29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4" i="1"/>
  <c r="I13" i="1"/>
  <c r="I12" i="1" s="1"/>
  <c r="I19" i="1" s="1"/>
  <c r="I37" i="1" s="1"/>
  <c r="H12" i="1"/>
  <c r="G12" i="1"/>
  <c r="F12" i="1"/>
  <c r="F19" i="1" s="1"/>
  <c r="E12" i="1"/>
  <c r="E19" i="1" s="1"/>
  <c r="E37" i="1" s="1"/>
  <c r="D12" i="1"/>
  <c r="D19" i="1" s="1"/>
  <c r="D37" i="1" s="1"/>
  <c r="C12" i="1"/>
  <c r="B12" i="1"/>
  <c r="I11" i="1"/>
  <c r="F37" i="1" l="1"/>
  <c r="C76" i="1"/>
  <c r="G283" i="1"/>
  <c r="I557" i="1"/>
  <c r="I559" i="1" s="1"/>
  <c r="I36" i="1"/>
  <c r="E103" i="1"/>
  <c r="E110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<sst xmlns="http://schemas.openxmlformats.org/spreadsheetml/2006/main" count="643" uniqueCount="421">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</sst>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6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7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7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7" borderId="98" xfId="0" applyNumberFormat="1" applyFont="1" applyFill="1" applyBorder="1" applyAlignment="1">
      <alignment horizontal="right" vertical="center" wrapText="1"/>
    </xf>
    <xf numFmtId="4" fontId="35" fillId="7" borderId="69" xfId="0" applyNumberFormat="1" applyFont="1" applyFill="1" applyBorder="1" applyAlignment="1">
      <alignment horizontal="right" vertical="center" wrapText="1"/>
    </xf>
    <xf numFmtId="4" fontId="35" fillId="7" borderId="74" xfId="0" applyNumberFormat="1" applyFont="1" applyFill="1" applyBorder="1" applyAlignment="1">
      <alignment horizontal="right" vertical="center" wrapText="1"/>
    </xf>
    <xf numFmtId="0" fontId="46" fillId="7" borderId="29" xfId="4" applyFont="1" applyFill="1" applyBorder="1" applyAlignment="1" applyProtection="1">
      <alignment vertical="center" wrapText="1"/>
      <protection locked="0"/>
    </xf>
    <xf numFmtId="4" fontId="46" fillId="7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7" borderId="45" xfId="0" applyNumberFormat="1" applyFont="1" applyFill="1" applyBorder="1" applyAlignment="1" applyProtection="1">
      <alignment vertical="center" wrapText="1"/>
      <protection locked="0"/>
    </xf>
    <xf numFmtId="4" fontId="46" fillId="7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45" xfId="0" applyNumberFormat="1" applyFont="1" applyFill="1" applyBorder="1" applyAlignment="1">
      <alignment horizontal="right" vertical="center" wrapText="1"/>
    </xf>
    <xf numFmtId="4" fontId="46" fillId="7" borderId="56" xfId="0" applyNumberFormat="1" applyFont="1" applyFill="1" applyBorder="1" applyAlignment="1" applyProtection="1">
      <alignment vertical="center" wrapText="1"/>
      <protection locked="0"/>
    </xf>
    <xf numFmtId="4" fontId="46" fillId="7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6" xfId="0" applyNumberFormat="1" applyFont="1" applyFill="1" applyBorder="1" applyAlignment="1">
      <alignment horizontal="right" vertical="center" wrapText="1"/>
    </xf>
    <xf numFmtId="4" fontId="46" fillId="7" borderId="86" xfId="0" applyNumberFormat="1" applyFont="1" applyFill="1" applyBorder="1" applyAlignment="1">
      <alignment horizontal="right" vertical="center" wrapText="1"/>
    </xf>
    <xf numFmtId="4" fontId="46" fillId="7" borderId="106" xfId="0" applyNumberFormat="1" applyFont="1" applyFill="1" applyBorder="1" applyAlignment="1">
      <alignment horizontal="right" vertical="center" wrapText="1"/>
    </xf>
    <xf numFmtId="4" fontId="46" fillId="7" borderId="5" xfId="0" applyNumberFormat="1" applyFont="1" applyFill="1" applyBorder="1" applyAlignment="1">
      <alignment horizontal="right" vertical="center" wrapText="1"/>
    </xf>
    <xf numFmtId="4" fontId="46" fillId="7" borderId="101" xfId="0" applyNumberFormat="1" applyFont="1" applyFill="1" applyBorder="1" applyAlignment="1">
      <alignment horizontal="right" vertical="center" wrapText="1"/>
    </xf>
    <xf numFmtId="0" fontId="46" fillId="7" borderId="47" xfId="4" applyFont="1" applyFill="1" applyBorder="1" applyAlignment="1" applyProtection="1">
      <alignment vertical="center" wrapText="1"/>
      <protection locked="0"/>
    </xf>
    <xf numFmtId="4" fontId="25" fillId="7" borderId="45" xfId="0" applyNumberFormat="1" applyFont="1" applyFill="1" applyBorder="1" applyAlignment="1">
      <alignment horizontal="right" vertical="center" wrapText="1"/>
    </xf>
    <xf numFmtId="0" fontId="46" fillId="7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  <protection locked="0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8" borderId="3" xfId="0" applyNumberFormat="1" applyFont="1" applyFill="1" applyBorder="1" applyAlignment="1" applyProtection="1">
      <alignment horizontal="left" vertical="center"/>
      <protection locked="0"/>
    </xf>
    <xf numFmtId="4" fontId="35" fillId="8" borderId="4" xfId="0" applyNumberFormat="1" applyFont="1" applyFill="1" applyBorder="1" applyAlignment="1" applyProtection="1">
      <alignment horizontal="left" vertical="center"/>
      <protection locked="0"/>
    </xf>
    <xf numFmtId="4" fontId="35" fillId="8" borderId="5" xfId="0" applyNumberFormat="1" applyFont="1" applyFill="1" applyBorder="1" applyAlignment="1" applyProtection="1">
      <alignment horizontal="left" vertical="center"/>
      <protection locked="0"/>
    </xf>
    <xf numFmtId="4" fontId="35" fillId="8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6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3445C0BD-1F22-4E94-AC58-F551DB1A0DA0}"/>
    <cellStyle name="Normalny" xfId="0" builtinId="0"/>
    <cellStyle name="Normalny 2" xfId="4" xr:uid="{A9ADAC68-5A8F-4808-90B3-EB566B53F56D}"/>
    <cellStyle name="Normalny 3" xfId="5" xr:uid="{F4EFDC70-942C-400C-BB17-07C873A6E3AE}"/>
    <cellStyle name="Normalny_dzielnice termin spr." xfId="2" xr:uid="{2DE974B3-78D1-40B0-8B91-0272CEAC6B4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2B89E-606B-42BA-8C77-97613484D138}">
  <sheetPr>
    <tabColor rgb="FF92D050"/>
  </sheetPr>
  <dimension ref="A2:J1030"/>
  <sheetViews>
    <sheetView tabSelected="1" view="pageLayout" topLeftCell="A1003" zoomScaleNormal="100" workbookViewId="0">
      <selection activeCell="D1036" sqref="D103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666326.67000000004</v>
      </c>
      <c r="E11" s="39">
        <v>115986.5</v>
      </c>
      <c r="F11" s="39"/>
      <c r="G11" s="39">
        <v>281466.90000000002</v>
      </c>
      <c r="H11" s="39"/>
      <c r="I11" s="40">
        <f>SUM(B11:H11)</f>
        <v>1063780.07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7942</v>
      </c>
      <c r="F12" s="42">
        <f t="shared" si="0"/>
        <v>0</v>
      </c>
      <c r="G12" s="42">
        <f t="shared" si="0"/>
        <v>18942.91</v>
      </c>
      <c r="H12" s="42">
        <f t="shared" si="0"/>
        <v>0</v>
      </c>
      <c r="I12" s="40">
        <f t="shared" si="0"/>
        <v>26884.91</v>
      </c>
    </row>
    <row r="13" spans="1:10">
      <c r="A13" s="43" t="s">
        <v>16</v>
      </c>
      <c r="B13" s="44"/>
      <c r="C13" s="44"/>
      <c r="D13" s="44"/>
      <c r="E13" s="45">
        <v>7942</v>
      </c>
      <c r="F13" s="45"/>
      <c r="G13" s="45"/>
      <c r="H13" s="45"/>
      <c r="I13" s="46">
        <f>SUM(B13:H13)</f>
        <v>7942</v>
      </c>
    </row>
    <row r="14" spans="1:10">
      <c r="A14" s="43" t="s">
        <v>17</v>
      </c>
      <c r="B14" s="45"/>
      <c r="C14" s="45"/>
      <c r="D14" s="45"/>
      <c r="E14" s="45"/>
      <c r="F14" s="44"/>
      <c r="G14" s="45">
        <v>18942.91</v>
      </c>
      <c r="H14" s="44"/>
      <c r="I14" s="46">
        <f>SUM(B14:H14)</f>
        <v>18942.91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1399.8</v>
      </c>
      <c r="H16" s="42">
        <f t="shared" si="1"/>
        <v>0</v>
      </c>
      <c r="I16" s="40">
        <f t="shared" si="1"/>
        <v>1399.8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1399.8</v>
      </c>
      <c r="H17" s="44"/>
      <c r="I17" s="46">
        <f>SUM(B17:H17)</f>
        <v>1399.8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666326.67000000004</v>
      </c>
      <c r="E19" s="42">
        <f t="shared" si="2"/>
        <v>123928.5</v>
      </c>
      <c r="F19" s="42">
        <f t="shared" si="2"/>
        <v>0</v>
      </c>
      <c r="G19" s="42">
        <f t="shared" si="2"/>
        <v>299010.01</v>
      </c>
      <c r="H19" s="42">
        <f t="shared" si="2"/>
        <v>0</v>
      </c>
      <c r="I19" s="40">
        <f t="shared" si="2"/>
        <v>1089265.18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302551.06</v>
      </c>
      <c r="E21" s="39">
        <v>115986.5</v>
      </c>
      <c r="F21" s="39"/>
      <c r="G21" s="39">
        <v>281466.90000000002</v>
      </c>
      <c r="H21" s="39"/>
      <c r="I21" s="40">
        <f>SUM(B21:H21)</f>
        <v>700004.46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11107.65</v>
      </c>
      <c r="E22" s="42">
        <f t="shared" si="3"/>
        <v>7942</v>
      </c>
      <c r="F22" s="42">
        <f t="shared" si="3"/>
        <v>0</v>
      </c>
      <c r="G22" s="42">
        <f t="shared" si="3"/>
        <v>18942.91</v>
      </c>
      <c r="H22" s="42">
        <f t="shared" si="3"/>
        <v>0</v>
      </c>
      <c r="I22" s="40">
        <f t="shared" si="3"/>
        <v>37992.559999999998</v>
      </c>
    </row>
    <row r="23" spans="1:9">
      <c r="A23" s="43" t="s">
        <v>23</v>
      </c>
      <c r="B23" s="45"/>
      <c r="C23" s="45"/>
      <c r="D23" s="45">
        <v>11107.65</v>
      </c>
      <c r="E23" s="45"/>
      <c r="F23" s="45"/>
      <c r="G23" s="45"/>
      <c r="H23" s="44"/>
      <c r="I23" s="46">
        <f t="shared" ref="I23:I28" si="4">SUM(B23:H23)</f>
        <v>11107.65</v>
      </c>
    </row>
    <row r="24" spans="1:9">
      <c r="A24" s="43" t="s">
        <v>17</v>
      </c>
      <c r="B24" s="44"/>
      <c r="C24" s="44"/>
      <c r="D24" s="45"/>
      <c r="E24" s="45">
        <v>7942</v>
      </c>
      <c r="F24" s="45"/>
      <c r="G24" s="45">
        <v>18942.91</v>
      </c>
      <c r="H24" s="44"/>
      <c r="I24" s="46">
        <f t="shared" si="4"/>
        <v>26884.91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1399.8</v>
      </c>
      <c r="H26" s="42">
        <f t="shared" si="5"/>
        <v>0</v>
      </c>
      <c r="I26" s="40">
        <f t="shared" si="5"/>
        <v>1399.8</v>
      </c>
    </row>
    <row r="27" spans="1:9">
      <c r="A27" s="43" t="s">
        <v>20</v>
      </c>
      <c r="B27" s="44"/>
      <c r="C27" s="44"/>
      <c r="D27" s="44"/>
      <c r="E27" s="45"/>
      <c r="F27" s="45"/>
      <c r="G27" s="45">
        <v>1399.8</v>
      </c>
      <c r="H27" s="44"/>
      <c r="I27" s="46">
        <f t="shared" si="4"/>
        <v>1399.8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313658.71000000002</v>
      </c>
      <c r="E29" s="42">
        <f t="shared" si="6"/>
        <v>123928.5</v>
      </c>
      <c r="F29" s="42">
        <f t="shared" si="6"/>
        <v>0</v>
      </c>
      <c r="G29" s="42">
        <f t="shared" si="6"/>
        <v>299010.01</v>
      </c>
      <c r="H29" s="42">
        <f t="shared" si="6"/>
        <v>0</v>
      </c>
      <c r="I29" s="40">
        <f t="shared" si="6"/>
        <v>736597.22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363775.61000000004</v>
      </c>
      <c r="E36" s="52">
        <f>E11-E21-E31</f>
        <v>0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363775.6100000001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352667.96</v>
      </c>
      <c r="E37" s="56">
        <f t="shared" si="9"/>
        <v>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352667.95999999996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 ht="4.5" customHeight="1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9800.85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9800.85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9800.85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9800.85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0">B138+B139-B140</f>
        <v>0</v>
      </c>
      <c r="C141" s="176">
        <f t="shared" si="10"/>
        <v>0</v>
      </c>
      <c r="D141" s="176">
        <f t="shared" si="10"/>
        <v>0</v>
      </c>
      <c r="E141" s="177">
        <f t="shared" si="10"/>
        <v>0</v>
      </c>
      <c r="F141" s="178">
        <f t="shared" si="10"/>
        <v>0</v>
      </c>
      <c r="G141" s="179">
        <f t="shared" si="10"/>
        <v>0</v>
      </c>
      <c r="H141" s="180">
        <f t="shared" si="10"/>
        <v>0</v>
      </c>
      <c r="I141" s="181">
        <f t="shared" si="10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1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1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1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1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1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1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1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1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2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2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2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2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2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2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2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2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2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2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2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2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2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2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2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2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2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2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>SUM(C332:C335)</f>
        <v>0</v>
      </c>
      <c r="D338" s="242">
        <f>SUM(D332:D335)</f>
        <v>0</v>
      </c>
      <c r="E338" s="242">
        <f>SUM(E332:E335)</f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219.98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>
        <v>219.98</v>
      </c>
    </row>
    <row r="469" spans="1:4" ht="14.25" thickBot="1">
      <c r="A469" s="433" t="s">
        <v>197</v>
      </c>
      <c r="B469" s="434"/>
      <c r="C469" s="412">
        <f>SUM(C470:C479)</f>
        <v>803.6400000000001</v>
      </c>
      <c r="D469" s="413">
        <f>SUM(D470:D479)</f>
        <v>480.58000000000004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/>
      <c r="D473" s="444">
        <v>116.48</v>
      </c>
    </row>
    <row r="474" spans="1:4" ht="24.75" customHeight="1">
      <c r="A474" s="445" t="s">
        <v>192</v>
      </c>
      <c r="B474" s="446"/>
      <c r="C474" s="444">
        <v>467.85</v>
      </c>
      <c r="D474" s="444">
        <v>240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>
        <v>335.79</v>
      </c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0">
        <v>124.1</v>
      </c>
    </row>
    <row r="480" spans="1:4" ht="14.25" thickBot="1">
      <c r="A480" s="451" t="s">
        <v>12</v>
      </c>
      <c r="B480" s="452"/>
      <c r="C480" s="453">
        <f>C458+C469</f>
        <v>803.6400000000001</v>
      </c>
      <c r="D480" s="297">
        <f>D458+D469</f>
        <v>700.56000000000006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4" t="s">
        <v>200</v>
      </c>
      <c r="B496" s="455"/>
      <c r="C496" s="456" t="s">
        <v>14</v>
      </c>
      <c r="D496" s="337" t="s">
        <v>105</v>
      </c>
    </row>
    <row r="497" spans="1:4">
      <c r="A497" s="457" t="s">
        <v>201</v>
      </c>
      <c r="B497" s="458"/>
      <c r="C497" s="292">
        <f>SUM(C498:C504)</f>
        <v>0</v>
      </c>
      <c r="D497" s="292">
        <f>SUM(D498:D504)</f>
        <v>0</v>
      </c>
    </row>
    <row r="498" spans="1:4">
      <c r="A498" s="459" t="s">
        <v>202</v>
      </c>
      <c r="B498" s="460"/>
      <c r="C498" s="461"/>
      <c r="D498" s="462"/>
    </row>
    <row r="499" spans="1:4">
      <c r="A499" s="459" t="s">
        <v>203</v>
      </c>
      <c r="B499" s="460"/>
      <c r="C499" s="461"/>
      <c r="D499" s="462"/>
    </row>
    <row r="500" spans="1:4" ht="27.75" customHeight="1">
      <c r="A500" s="325" t="s">
        <v>204</v>
      </c>
      <c r="B500" s="463"/>
      <c r="C500" s="461"/>
      <c r="D500" s="462"/>
    </row>
    <row r="501" spans="1:4">
      <c r="A501" s="325" t="s">
        <v>205</v>
      </c>
      <c r="B501" s="463"/>
      <c r="C501" s="461"/>
      <c r="D501" s="462"/>
    </row>
    <row r="502" spans="1:4" ht="17.25" customHeight="1">
      <c r="A502" s="325" t="s">
        <v>206</v>
      </c>
      <c r="B502" s="463"/>
      <c r="C502" s="461"/>
      <c r="D502" s="462"/>
    </row>
    <row r="503" spans="1:4" ht="16.5" customHeight="1">
      <c r="A503" s="325" t="s">
        <v>207</v>
      </c>
      <c r="B503" s="463"/>
      <c r="C503" s="461"/>
      <c r="D503" s="462"/>
    </row>
    <row r="504" spans="1:4">
      <c r="A504" s="325" t="s">
        <v>135</v>
      </c>
      <c r="B504" s="463"/>
      <c r="C504" s="461"/>
      <c r="D504" s="462"/>
    </row>
    <row r="505" spans="1:4">
      <c r="A505" s="464" t="s">
        <v>208</v>
      </c>
      <c r="B505" s="465"/>
      <c r="C505" s="292">
        <f>C506+C507+C509</f>
        <v>0</v>
      </c>
      <c r="D505" s="466">
        <f>D506+D507+D509</f>
        <v>0</v>
      </c>
    </row>
    <row r="506" spans="1:4">
      <c r="A506" s="326" t="s">
        <v>209</v>
      </c>
      <c r="B506" s="467"/>
      <c r="C506" s="468"/>
      <c r="D506" s="469"/>
    </row>
    <row r="507" spans="1:4">
      <c r="A507" s="326" t="s">
        <v>210</v>
      </c>
      <c r="B507" s="467"/>
      <c r="C507" s="468"/>
      <c r="D507" s="469"/>
    </row>
    <row r="508" spans="1:4">
      <c r="A508" s="326" t="s">
        <v>211</v>
      </c>
      <c r="B508" s="467"/>
      <c r="C508" s="468"/>
      <c r="D508" s="469"/>
    </row>
    <row r="509" spans="1:4" ht="14.25" thickBot="1">
      <c r="A509" s="470" t="s">
        <v>135</v>
      </c>
      <c r="B509" s="471"/>
      <c r="C509" s="468"/>
      <c r="D509" s="469"/>
    </row>
    <row r="510" spans="1:4" ht="14.25" thickBot="1">
      <c r="A510" s="451" t="s">
        <v>12</v>
      </c>
      <c r="B510" s="452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2"/>
      <c r="C513" s="472"/>
      <c r="D513" s="472"/>
    </row>
    <row r="514" spans="1:5" ht="14.25" thickBot="1">
      <c r="A514" s="254"/>
      <c r="B514" s="473"/>
      <c r="C514" s="254"/>
      <c r="D514" s="254"/>
    </row>
    <row r="515" spans="1:5" ht="30.75" customHeight="1" thickBot="1">
      <c r="A515" s="474"/>
      <c r="B515" s="475"/>
      <c r="C515" s="456" t="s">
        <v>101</v>
      </c>
      <c r="D515" s="337" t="s">
        <v>21</v>
      </c>
    </row>
    <row r="516" spans="1:5" ht="14.25" thickBot="1">
      <c r="A516" s="476" t="s">
        <v>213</v>
      </c>
      <c r="B516" s="477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2"/>
      <c r="C520" s="472"/>
      <c r="D520" s="472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8" t="s">
        <v>217</v>
      </c>
      <c r="B523" s="430"/>
      <c r="C523" s="479">
        <v>38418.699999999997</v>
      </c>
      <c r="D523" s="479">
        <v>31372.44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0" t="s">
        <v>218</v>
      </c>
      <c r="B525" s="481"/>
      <c r="C525" s="481"/>
      <c r="D525" s="145"/>
      <c r="E525" s="145"/>
    </row>
    <row r="537" spans="1:10" ht="14.25">
      <c r="A537" s="482" t="s">
        <v>219</v>
      </c>
      <c r="B537" s="482"/>
      <c r="C537" s="482"/>
      <c r="D537" s="482"/>
      <c r="E537" s="482"/>
      <c r="F537" s="482"/>
      <c r="G537" s="482"/>
      <c r="H537" s="482"/>
      <c r="I537" s="482"/>
    </row>
    <row r="539" spans="1:10" ht="14.25">
      <c r="A539" s="482" t="s">
        <v>220</v>
      </c>
      <c r="B539" s="482"/>
      <c r="C539" s="482"/>
      <c r="D539" s="482"/>
      <c r="E539" s="482"/>
      <c r="F539" s="482"/>
      <c r="G539" s="482"/>
      <c r="H539" s="482"/>
      <c r="I539" s="482"/>
    </row>
    <row r="540" spans="1:10" ht="17.25" thickBot="1">
      <c r="A540" s="483"/>
      <c r="B540" s="483"/>
      <c r="C540" s="483"/>
      <c r="D540" s="483"/>
      <c r="E540" s="483"/>
      <c r="F540" s="483"/>
      <c r="G540" s="483"/>
      <c r="H540" s="483"/>
      <c r="I540" s="484"/>
    </row>
    <row r="541" spans="1:10" ht="34.15" customHeight="1">
      <c r="A541" s="485" t="s">
        <v>221</v>
      </c>
      <c r="B541" s="486" t="s">
        <v>222</v>
      </c>
      <c r="C541" s="487"/>
      <c r="D541" s="487"/>
      <c r="E541" s="488" t="s">
        <v>58</v>
      </c>
      <c r="F541" s="487" t="s">
        <v>223</v>
      </c>
      <c r="G541" s="487"/>
      <c r="H541" s="487"/>
      <c r="I541" s="489" t="s">
        <v>83</v>
      </c>
      <c r="J541" s="490"/>
    </row>
    <row r="542" spans="1:10" ht="63.75">
      <c r="A542" s="491"/>
      <c r="B542" s="492" t="s">
        <v>224</v>
      </c>
      <c r="C542" s="493" t="s">
        <v>225</v>
      </c>
      <c r="D542" s="493" t="s">
        <v>62</v>
      </c>
      <c r="E542" s="493" t="s">
        <v>226</v>
      </c>
      <c r="F542" s="493" t="s">
        <v>224</v>
      </c>
      <c r="G542" s="493" t="s">
        <v>227</v>
      </c>
      <c r="H542" s="493" t="s">
        <v>228</v>
      </c>
      <c r="I542" s="494"/>
      <c r="J542" s="495"/>
    </row>
    <row r="543" spans="1:10" ht="25.5">
      <c r="A543" s="496" t="s">
        <v>37</v>
      </c>
      <c r="B543" s="497"/>
      <c r="C543" s="498"/>
      <c r="D543" s="498"/>
      <c r="E543" s="498"/>
      <c r="F543" s="498"/>
      <c r="G543" s="498"/>
      <c r="H543" s="498"/>
      <c r="I543" s="499"/>
      <c r="J543" s="334"/>
    </row>
    <row r="544" spans="1:10">
      <c r="A544" s="500" t="s">
        <v>25</v>
      </c>
      <c r="B544" s="501">
        <f t="shared" ref="B544:I544" si="13">SUM(B545:B547)</f>
        <v>0</v>
      </c>
      <c r="C544" s="502">
        <f t="shared" si="13"/>
        <v>0</v>
      </c>
      <c r="D544" s="502">
        <f t="shared" si="13"/>
        <v>0</v>
      </c>
      <c r="E544" s="502">
        <f>SUM(E545:E547)</f>
        <v>0</v>
      </c>
      <c r="F544" s="502">
        <f>SUM(F545:F547)</f>
        <v>0</v>
      </c>
      <c r="G544" s="502">
        <f>SUM(G545:G547)</f>
        <v>0</v>
      </c>
      <c r="H544" s="502">
        <f>SUM(H545:H547)</f>
        <v>0</v>
      </c>
      <c r="I544" s="503">
        <f t="shared" si="13"/>
        <v>0</v>
      </c>
      <c r="J544" s="333"/>
    </row>
    <row r="545" spans="1:10">
      <c r="A545" s="504" t="s">
        <v>229</v>
      </c>
      <c r="B545" s="505"/>
      <c r="C545" s="324"/>
      <c r="D545" s="324"/>
      <c r="E545" s="324"/>
      <c r="F545" s="324"/>
      <c r="G545" s="324"/>
      <c r="H545" s="324"/>
      <c r="I545" s="506"/>
      <c r="J545" s="507"/>
    </row>
    <row r="546" spans="1:10">
      <c r="A546" s="504" t="s">
        <v>230</v>
      </c>
      <c r="B546" s="505"/>
      <c r="C546" s="324"/>
      <c r="D546" s="324"/>
      <c r="E546" s="324"/>
      <c r="F546" s="324"/>
      <c r="G546" s="324"/>
      <c r="H546" s="324"/>
      <c r="I546" s="506"/>
      <c r="J546" s="507"/>
    </row>
    <row r="547" spans="1:10">
      <c r="A547" s="508" t="s">
        <v>231</v>
      </c>
      <c r="B547" s="505"/>
      <c r="C547" s="324"/>
      <c r="D547" s="324"/>
      <c r="E547" s="324"/>
      <c r="F547" s="324"/>
      <c r="G547" s="324"/>
      <c r="H547" s="324"/>
      <c r="I547" s="506"/>
      <c r="J547" s="507"/>
    </row>
    <row r="548" spans="1:10">
      <c r="A548" s="500" t="s">
        <v>26</v>
      </c>
      <c r="B548" s="509">
        <f t="shared" ref="B548:I548" si="14">SUM(B549:B552)</f>
        <v>0</v>
      </c>
      <c r="C548" s="510">
        <f t="shared" si="14"/>
        <v>0</v>
      </c>
      <c r="D548" s="510">
        <f t="shared" si="14"/>
        <v>0</v>
      </c>
      <c r="E548" s="510">
        <f t="shared" si="14"/>
        <v>0</v>
      </c>
      <c r="F548" s="510">
        <f t="shared" si="14"/>
        <v>0</v>
      </c>
      <c r="G548" s="510">
        <f t="shared" si="14"/>
        <v>0</v>
      </c>
      <c r="H548" s="510">
        <f t="shared" si="14"/>
        <v>0</v>
      </c>
      <c r="I548" s="313">
        <f t="shared" si="14"/>
        <v>0</v>
      </c>
      <c r="J548" s="334"/>
    </row>
    <row r="549" spans="1:10" ht="13.5" customHeight="1">
      <c r="A549" s="511" t="s">
        <v>232</v>
      </c>
      <c r="B549" s="505"/>
      <c r="C549" s="324"/>
      <c r="D549" s="324"/>
      <c r="E549" s="324"/>
      <c r="F549" s="324"/>
      <c r="G549" s="324"/>
      <c r="H549" s="324"/>
      <c r="I549" s="506"/>
      <c r="J549" s="507"/>
    </row>
    <row r="550" spans="1:10">
      <c r="A550" s="511" t="s">
        <v>233</v>
      </c>
      <c r="B550" s="505"/>
      <c r="C550" s="324"/>
      <c r="D550" s="324"/>
      <c r="E550" s="324"/>
      <c r="F550" s="324"/>
      <c r="G550" s="324"/>
      <c r="H550" s="324"/>
      <c r="I550" s="506"/>
      <c r="J550" s="507"/>
    </row>
    <row r="551" spans="1:10">
      <c r="A551" s="511" t="s">
        <v>234</v>
      </c>
      <c r="B551" s="505"/>
      <c r="C551" s="324"/>
      <c r="D551" s="324"/>
      <c r="E551" s="324"/>
      <c r="F551" s="324"/>
      <c r="G551" s="324"/>
      <c r="H551" s="324"/>
      <c r="I551" s="506"/>
      <c r="J551" s="507"/>
    </row>
    <row r="552" spans="1:10">
      <c r="A552" s="512" t="s">
        <v>235</v>
      </c>
      <c r="B552" s="505"/>
      <c r="C552" s="324"/>
      <c r="D552" s="324"/>
      <c r="E552" s="324"/>
      <c r="F552" s="324"/>
      <c r="G552" s="324"/>
      <c r="H552" s="324"/>
      <c r="I552" s="506"/>
      <c r="J552" s="507"/>
    </row>
    <row r="553" spans="1:10" ht="33.6" customHeight="1" thickBot="1">
      <c r="A553" s="496" t="s">
        <v>43</v>
      </c>
      <c r="B553" s="513">
        <f t="shared" ref="B553:I553" si="15">B543+B544-B548</f>
        <v>0</v>
      </c>
      <c r="C553" s="514">
        <f t="shared" si="15"/>
        <v>0</v>
      </c>
      <c r="D553" s="514">
        <f t="shared" si="15"/>
        <v>0</v>
      </c>
      <c r="E553" s="514">
        <f t="shared" si="15"/>
        <v>0</v>
      </c>
      <c r="F553" s="514">
        <f t="shared" si="15"/>
        <v>0</v>
      </c>
      <c r="G553" s="514">
        <f t="shared" si="15"/>
        <v>0</v>
      </c>
      <c r="H553" s="514">
        <f t="shared" si="15"/>
        <v>0</v>
      </c>
      <c r="I553" s="515">
        <f t="shared" si="15"/>
        <v>0</v>
      </c>
      <c r="J553" s="334"/>
    </row>
    <row r="554" spans="1:10" s="523" customFormat="1" ht="40.5" customHeight="1" thickBot="1">
      <c r="A554" s="516" t="s">
        <v>236</v>
      </c>
      <c r="B554" s="517"/>
      <c r="C554" s="518"/>
      <c r="D554" s="519"/>
      <c r="E554" s="520"/>
      <c r="F554" s="517"/>
      <c r="G554" s="521"/>
      <c r="H554" s="519"/>
      <c r="I554" s="522">
        <f>SUM(B554:H554)</f>
        <v>0</v>
      </c>
    </row>
    <row r="555" spans="1:10" s="523" customFormat="1" thickBot="1">
      <c r="A555" s="524" t="s">
        <v>25</v>
      </c>
      <c r="B555" s="525"/>
      <c r="C555" s="526"/>
      <c r="D555" s="527"/>
      <c r="E555" s="528"/>
      <c r="F555" s="525"/>
      <c r="G555" s="529"/>
      <c r="H555" s="527"/>
      <c r="I555" s="530">
        <f>SUM(B555:H555)</f>
        <v>0</v>
      </c>
    </row>
    <row r="556" spans="1:10" s="523" customFormat="1" thickBot="1">
      <c r="A556" s="531" t="s">
        <v>26</v>
      </c>
      <c r="B556" s="532"/>
      <c r="C556" s="533"/>
      <c r="D556" s="534"/>
      <c r="E556" s="535"/>
      <c r="F556" s="532"/>
      <c r="G556" s="536"/>
      <c r="H556" s="534"/>
      <c r="I556" s="537">
        <f>SUM(B556:H556)</f>
        <v>0</v>
      </c>
    </row>
    <row r="557" spans="1:10" s="523" customFormat="1" ht="41.25" customHeight="1" thickBot="1">
      <c r="A557" s="524" t="s">
        <v>237</v>
      </c>
      <c r="B557" s="538">
        <f>B554+B555-B556</f>
        <v>0</v>
      </c>
      <c r="C557" s="539">
        <f t="shared" ref="C557:I557" si="16">C554+C555-C556</f>
        <v>0</v>
      </c>
      <c r="D557" s="540">
        <f t="shared" si="16"/>
        <v>0</v>
      </c>
      <c r="E557" s="530">
        <f t="shared" si="16"/>
        <v>0</v>
      </c>
      <c r="F557" s="538">
        <f t="shared" si="16"/>
        <v>0</v>
      </c>
      <c r="G557" s="541">
        <f t="shared" si="16"/>
        <v>0</v>
      </c>
      <c r="H557" s="540">
        <f t="shared" si="16"/>
        <v>0</v>
      </c>
      <c r="I557" s="530">
        <f t="shared" si="16"/>
        <v>0</v>
      </c>
    </row>
    <row r="558" spans="1:10" s="523" customFormat="1" ht="26.25" customHeight="1" thickBot="1">
      <c r="A558" s="542" t="s">
        <v>238</v>
      </c>
      <c r="B558" s="543">
        <f>B543-B554</f>
        <v>0</v>
      </c>
      <c r="C558" s="543">
        <f t="shared" ref="C558:I558" si="17">C543-C554</f>
        <v>0</v>
      </c>
      <c r="D558" s="543">
        <f t="shared" si="17"/>
        <v>0</v>
      </c>
      <c r="E558" s="543">
        <f t="shared" si="17"/>
        <v>0</v>
      </c>
      <c r="F558" s="543">
        <f t="shared" si="17"/>
        <v>0</v>
      </c>
      <c r="G558" s="543">
        <f t="shared" si="17"/>
        <v>0</v>
      </c>
      <c r="H558" s="543">
        <f t="shared" si="17"/>
        <v>0</v>
      </c>
      <c r="I558" s="543">
        <f t="shared" si="17"/>
        <v>0</v>
      </c>
    </row>
    <row r="559" spans="1:10" s="523" customFormat="1" ht="26.25" customHeight="1" thickBot="1">
      <c r="A559" s="544" t="s">
        <v>239</v>
      </c>
      <c r="B559" s="543">
        <f>B553-B557</f>
        <v>0</v>
      </c>
      <c r="C559" s="543">
        <f t="shared" ref="C559:I559" si="18">C553-C557</f>
        <v>0</v>
      </c>
      <c r="D559" s="543">
        <f t="shared" si="18"/>
        <v>0</v>
      </c>
      <c r="E559" s="543">
        <f t="shared" si="18"/>
        <v>0</v>
      </c>
      <c r="F559" s="543">
        <f t="shared" si="18"/>
        <v>0</v>
      </c>
      <c r="G559" s="543">
        <f t="shared" si="18"/>
        <v>0</v>
      </c>
      <c r="H559" s="543">
        <f t="shared" si="18"/>
        <v>0</v>
      </c>
      <c r="I559" s="543">
        <f t="shared" si="18"/>
        <v>0</v>
      </c>
    </row>
    <row r="560" spans="1:10" s="523" customFormat="1" ht="12.75">
      <c r="A560" s="545"/>
      <c r="B560" s="546"/>
      <c r="C560" s="546"/>
      <c r="D560" s="546"/>
      <c r="E560" s="546"/>
      <c r="F560" s="546"/>
      <c r="G560" s="546"/>
      <c r="H560" s="546"/>
      <c r="I560" s="546"/>
    </row>
    <row r="561" spans="1:9" s="523" customFormat="1" ht="12.75">
      <c r="A561" s="545"/>
      <c r="B561" s="546"/>
      <c r="C561" s="546"/>
      <c r="D561" s="546"/>
      <c r="E561" s="546"/>
      <c r="F561" s="546"/>
      <c r="G561" s="546"/>
      <c r="H561" s="546"/>
      <c r="I561" s="546"/>
    </row>
    <row r="562" spans="1:9" s="523" customFormat="1" ht="12.75">
      <c r="A562" s="545"/>
      <c r="B562" s="546"/>
      <c r="C562" s="546"/>
      <c r="D562" s="546"/>
      <c r="E562" s="546"/>
      <c r="F562" s="546"/>
      <c r="G562" s="546"/>
      <c r="H562" s="546"/>
      <c r="I562" s="546"/>
    </row>
    <row r="563" spans="1:9" s="523" customFormat="1" ht="12.75">
      <c r="A563" s="545"/>
      <c r="B563" s="546"/>
      <c r="C563" s="546"/>
      <c r="D563" s="546"/>
      <c r="E563" s="546"/>
      <c r="F563" s="546"/>
      <c r="G563" s="546"/>
      <c r="H563" s="546"/>
      <c r="I563" s="546"/>
    </row>
    <row r="564" spans="1:9" s="523" customFormat="1" ht="12.75">
      <c r="A564" s="545"/>
      <c r="B564" s="546"/>
      <c r="C564" s="546"/>
      <c r="D564" s="546"/>
      <c r="E564" s="546"/>
      <c r="F564" s="546"/>
      <c r="G564" s="546"/>
      <c r="H564" s="546"/>
      <c r="I564" s="546"/>
    </row>
    <row r="565" spans="1:9" s="523" customFormat="1" ht="12.75">
      <c r="A565" s="545"/>
      <c r="B565" s="546"/>
      <c r="C565" s="546"/>
      <c r="D565" s="546"/>
      <c r="E565" s="546"/>
      <c r="F565" s="546"/>
      <c r="G565" s="546"/>
      <c r="H565" s="546"/>
      <c r="I565" s="546"/>
    </row>
    <row r="566" spans="1:9" s="523" customFormat="1" ht="12.75">
      <c r="A566" s="545"/>
      <c r="B566" s="546"/>
      <c r="C566" s="546"/>
      <c r="D566" s="546"/>
      <c r="E566" s="546"/>
      <c r="F566" s="546"/>
      <c r="G566" s="546"/>
      <c r="H566" s="546"/>
      <c r="I566" s="546"/>
    </row>
    <row r="567" spans="1:9" s="523" customFormat="1" ht="12.75">
      <c r="A567" s="545"/>
      <c r="B567" s="546"/>
      <c r="C567" s="546"/>
      <c r="D567" s="546"/>
      <c r="E567" s="546"/>
      <c r="F567" s="546"/>
      <c r="G567" s="546"/>
      <c r="H567" s="546"/>
      <c r="I567" s="546"/>
    </row>
    <row r="568" spans="1:9" s="523" customFormat="1" ht="12.75">
      <c r="A568" s="545"/>
      <c r="B568" s="546"/>
      <c r="C568" s="546"/>
      <c r="D568" s="546"/>
      <c r="E568" s="546"/>
      <c r="F568" s="546"/>
      <c r="G568" s="546"/>
      <c r="H568" s="546"/>
      <c r="I568" s="546"/>
    </row>
    <row r="569" spans="1:9" s="523" customFormat="1" ht="12.75">
      <c r="A569" s="545"/>
      <c r="B569" s="546"/>
      <c r="C569" s="546"/>
      <c r="D569" s="546"/>
      <c r="E569" s="546"/>
      <c r="F569" s="546"/>
      <c r="G569" s="546"/>
      <c r="H569" s="546"/>
      <c r="I569" s="546"/>
    </row>
    <row r="570" spans="1:9" s="523" customFormat="1" ht="12.75">
      <c r="A570" s="545"/>
      <c r="B570" s="546"/>
      <c r="C570" s="546"/>
      <c r="D570" s="546"/>
      <c r="E570" s="546"/>
      <c r="F570" s="546"/>
      <c r="G570" s="546"/>
      <c r="H570" s="546"/>
      <c r="I570" s="546"/>
    </row>
    <row r="571" spans="1:9" s="523" customFormat="1" ht="12.75">
      <c r="A571" s="545"/>
      <c r="B571" s="546"/>
      <c r="C571" s="546"/>
      <c r="D571" s="546"/>
      <c r="E571" s="546"/>
      <c r="F571" s="546"/>
      <c r="G571" s="546"/>
      <c r="H571" s="546"/>
      <c r="I571" s="546"/>
    </row>
    <row r="572" spans="1:9" s="523" customFormat="1" ht="12.75">
      <c r="A572" s="545"/>
      <c r="B572" s="546"/>
      <c r="C572" s="546"/>
      <c r="D572" s="546"/>
      <c r="E572" s="546"/>
      <c r="F572" s="546"/>
      <c r="G572" s="546"/>
      <c r="H572" s="546"/>
      <c r="I572" s="546"/>
    </row>
    <row r="573" spans="1:9" s="523" customFormat="1" ht="12.75">
      <c r="A573" s="545"/>
      <c r="B573" s="546"/>
      <c r="C573" s="546"/>
      <c r="D573" s="546"/>
      <c r="E573" s="546"/>
      <c r="F573" s="546"/>
      <c r="G573" s="546"/>
      <c r="H573" s="546"/>
      <c r="I573" s="546"/>
    </row>
    <row r="574" spans="1:9" s="523" customFormat="1" ht="12.75">
      <c r="A574" s="545"/>
      <c r="B574" s="546"/>
      <c r="C574" s="546"/>
      <c r="D574" s="546"/>
      <c r="E574" s="546"/>
      <c r="F574" s="546"/>
      <c r="G574" s="546"/>
      <c r="H574" s="546"/>
      <c r="I574" s="546"/>
    </row>
    <row r="575" spans="1:9" s="523" customFormat="1" ht="15">
      <c r="A575" s="547" t="s">
        <v>240</v>
      </c>
      <c r="B575" s="548"/>
      <c r="C575" s="548"/>
    </row>
    <row r="576" spans="1:9" s="523" customFormat="1" thickBot="1">
      <c r="B576" s="549"/>
      <c r="C576" s="549"/>
      <c r="E576" s="550"/>
      <c r="F576" s="550"/>
      <c r="G576" s="550"/>
      <c r="H576" s="550"/>
      <c r="I576" s="550"/>
    </row>
    <row r="577" spans="1:9" s="523" customFormat="1" thickBot="1">
      <c r="A577" s="551" t="s">
        <v>100</v>
      </c>
      <c r="B577" s="552"/>
      <c r="C577" s="553" t="s">
        <v>14</v>
      </c>
      <c r="D577" s="554" t="s">
        <v>105</v>
      </c>
    </row>
    <row r="578" spans="1:9">
      <c r="A578" s="555" t="s">
        <v>241</v>
      </c>
      <c r="B578" s="556"/>
      <c r="C578" s="557"/>
      <c r="D578" s="557"/>
      <c r="E578" s="558"/>
      <c r="F578" s="558"/>
      <c r="G578" s="558"/>
      <c r="H578" s="558"/>
      <c r="I578" s="558"/>
    </row>
    <row r="579" spans="1:9">
      <c r="A579" s="559" t="s">
        <v>242</v>
      </c>
      <c r="B579" s="560"/>
      <c r="C579" s="561"/>
      <c r="D579" s="561"/>
      <c r="E579" s="562"/>
      <c r="F579" s="562"/>
      <c r="G579" s="562"/>
      <c r="H579" s="562"/>
      <c r="I579" s="562"/>
    </row>
    <row r="580" spans="1:9">
      <c r="A580" s="559" t="s">
        <v>243</v>
      </c>
      <c r="B580" s="560"/>
      <c r="C580" s="561"/>
      <c r="D580" s="561"/>
      <c r="E580" s="408"/>
      <c r="F580" s="408"/>
      <c r="G580" s="408"/>
      <c r="H580" s="408"/>
      <c r="I580" s="408"/>
    </row>
    <row r="581" spans="1:9">
      <c r="A581" s="559" t="s">
        <v>244</v>
      </c>
      <c r="B581" s="560"/>
      <c r="C581" s="563">
        <f>C582+C585+C586+C587+C588</f>
        <v>0</v>
      </c>
      <c r="D581" s="563">
        <f>D582+D585+D586+D587+D588</f>
        <v>0</v>
      </c>
    </row>
    <row r="582" spans="1:9">
      <c r="A582" s="564" t="s">
        <v>245</v>
      </c>
      <c r="B582" s="565"/>
      <c r="C582" s="346">
        <f>C583-C584</f>
        <v>0</v>
      </c>
      <c r="D582" s="346">
        <f>D583-D584</f>
        <v>0</v>
      </c>
    </row>
    <row r="583" spans="1:9">
      <c r="A583" s="566" t="s">
        <v>246</v>
      </c>
      <c r="B583" s="567"/>
      <c r="C583" s="398"/>
      <c r="D583" s="398"/>
    </row>
    <row r="584" spans="1:9" ht="25.5" customHeight="1">
      <c r="A584" s="566" t="s">
        <v>247</v>
      </c>
      <c r="B584" s="567"/>
      <c r="C584" s="398"/>
      <c r="D584" s="398"/>
    </row>
    <row r="585" spans="1:9">
      <c r="A585" s="564" t="s">
        <v>248</v>
      </c>
      <c r="B585" s="565"/>
      <c r="C585" s="346"/>
      <c r="D585" s="346"/>
    </row>
    <row r="586" spans="1:9">
      <c r="A586" s="564" t="s">
        <v>249</v>
      </c>
      <c r="B586" s="565"/>
      <c r="C586" s="346"/>
      <c r="D586" s="346"/>
    </row>
    <row r="587" spans="1:9">
      <c r="A587" s="564" t="s">
        <v>250</v>
      </c>
      <c r="B587" s="565"/>
      <c r="C587" s="346"/>
      <c r="D587" s="346"/>
    </row>
    <row r="588" spans="1:9">
      <c r="A588" s="564" t="s">
        <v>17</v>
      </c>
      <c r="B588" s="565"/>
      <c r="C588" s="346"/>
      <c r="D588" s="346"/>
    </row>
    <row r="589" spans="1:9" ht="24.75" customHeight="1" thickBot="1">
      <c r="A589" s="568" t="s">
        <v>251</v>
      </c>
      <c r="B589" s="569"/>
      <c r="C589" s="561"/>
      <c r="D589" s="561"/>
    </row>
    <row r="590" spans="1:9" ht="16.5" thickBot="1">
      <c r="A590" s="570" t="s">
        <v>96</v>
      </c>
      <c r="B590" s="571"/>
      <c r="C590" s="352">
        <f>SUM(C578+C579+C580+C581+C589)</f>
        <v>0</v>
      </c>
      <c r="D590" s="352">
        <f>SUM(D578+D579+D580+D581+D589)</f>
        <v>0</v>
      </c>
    </row>
    <row r="593" spans="1:4" ht="14.25">
      <c r="A593" s="572" t="s">
        <v>252</v>
      </c>
      <c r="B593" s="572"/>
      <c r="C593" s="572"/>
      <c r="D593" s="572"/>
    </row>
    <row r="594" spans="1:4" ht="14.25" thickBot="1">
      <c r="A594" s="254"/>
      <c r="B594" s="254"/>
      <c r="C594" s="254"/>
      <c r="D594" s="254"/>
    </row>
    <row r="595" spans="1:4" ht="14.25" thickBot="1">
      <c r="A595" s="573" t="s">
        <v>253</v>
      </c>
      <c r="B595" s="574"/>
      <c r="C595" s="574"/>
      <c r="D595" s="575"/>
    </row>
    <row r="596" spans="1:4" ht="14.25" thickBot="1">
      <c r="A596" s="576" t="s">
        <v>14</v>
      </c>
      <c r="B596" s="577"/>
      <c r="C596" s="576" t="s">
        <v>21</v>
      </c>
      <c r="D596" s="577"/>
    </row>
    <row r="597" spans="1:4" ht="14.25" thickBot="1">
      <c r="A597" s="578"/>
      <c r="B597" s="579"/>
      <c r="C597" s="578"/>
      <c r="D597" s="579"/>
    </row>
    <row r="624" spans="1:4" ht="14.25">
      <c r="A624" s="482" t="s">
        <v>254</v>
      </c>
      <c r="B624" s="482"/>
      <c r="C624" s="482"/>
      <c r="D624" s="207"/>
    </row>
    <row r="625" spans="1:4" ht="14.25" customHeight="1">
      <c r="A625" s="580" t="s">
        <v>255</v>
      </c>
      <c r="B625" s="580"/>
      <c r="C625" s="580"/>
    </row>
    <row r="626" spans="1:4" ht="14.25" thickBot="1">
      <c r="A626" s="581"/>
      <c r="B626" s="582"/>
      <c r="C626" s="582"/>
    </row>
    <row r="627" spans="1:4" ht="16.5" thickBot="1">
      <c r="A627" s="583" t="s">
        <v>48</v>
      </c>
      <c r="B627" s="584"/>
      <c r="C627" s="585" t="s">
        <v>256</v>
      </c>
      <c r="D627" s="585" t="s">
        <v>257</v>
      </c>
    </row>
    <row r="628" spans="1:4">
      <c r="A628" s="586" t="s">
        <v>258</v>
      </c>
      <c r="B628" s="587"/>
      <c r="C628" s="588"/>
      <c r="D628" s="589"/>
    </row>
    <row r="629" spans="1:4">
      <c r="A629" s="590" t="s">
        <v>259</v>
      </c>
      <c r="B629" s="591"/>
      <c r="C629" s="592"/>
      <c r="D629" s="593"/>
    </row>
    <row r="630" spans="1:4" ht="26.45" customHeight="1">
      <c r="A630" s="594" t="s">
        <v>260</v>
      </c>
      <c r="B630" s="595"/>
      <c r="C630" s="596"/>
      <c r="D630" s="597"/>
    </row>
    <row r="631" spans="1:4" ht="13.5" customHeight="1" thickBot="1">
      <c r="A631" s="598" t="s">
        <v>261</v>
      </c>
      <c r="B631" s="599"/>
      <c r="C631" s="600"/>
      <c r="D631" s="601"/>
    </row>
    <row r="664" ht="8.25" customHeight="1"/>
    <row r="674" spans="1:3" ht="14.25">
      <c r="A674" s="572" t="s">
        <v>262</v>
      </c>
      <c r="B674" s="572"/>
      <c r="C674" s="572"/>
    </row>
    <row r="675" spans="1:3" ht="14.25" thickBot="1">
      <c r="A675" s="208"/>
      <c r="B675" s="254"/>
      <c r="C675" s="254"/>
    </row>
    <row r="676" spans="1:3" ht="26.25" thickBot="1">
      <c r="A676" s="602"/>
      <c r="B676" s="603" t="s">
        <v>263</v>
      </c>
      <c r="C676" s="337" t="s">
        <v>264</v>
      </c>
    </row>
    <row r="677" spans="1:3" ht="14.25" thickBot="1">
      <c r="A677" s="604" t="s">
        <v>265</v>
      </c>
      <c r="B677" s="605">
        <f>B678+B682</f>
        <v>0</v>
      </c>
      <c r="C677" s="605">
        <f>C678+C682</f>
        <v>0</v>
      </c>
    </row>
    <row r="678" spans="1:3">
      <c r="A678" s="606" t="s">
        <v>266</v>
      </c>
      <c r="B678" s="275"/>
      <c r="C678" s="275"/>
    </row>
    <row r="679" spans="1:3">
      <c r="A679" s="607" t="s">
        <v>50</v>
      </c>
      <c r="B679" s="231"/>
      <c r="C679" s="232"/>
    </row>
    <row r="680" spans="1:3">
      <c r="A680" s="608"/>
      <c r="B680" s="231"/>
      <c r="C680" s="232"/>
    </row>
    <row r="681" spans="1:3" ht="14.25" thickBot="1">
      <c r="A681" s="609"/>
      <c r="B681" s="610"/>
      <c r="C681" s="611"/>
    </row>
    <row r="682" spans="1:3">
      <c r="A682" s="606" t="s">
        <v>267</v>
      </c>
      <c r="B682" s="612">
        <f>SUM(B684:B684)</f>
        <v>0</v>
      </c>
      <c r="C682" s="612">
        <f>SUM(C684:C684)</f>
        <v>0</v>
      </c>
    </row>
    <row r="683" spans="1:3">
      <c r="A683" s="607" t="s">
        <v>50</v>
      </c>
      <c r="B683" s="378"/>
      <c r="C683" s="613"/>
    </row>
    <row r="684" spans="1:3" ht="14.25" thickBot="1">
      <c r="A684" s="614"/>
      <c r="B684" s="610"/>
      <c r="C684" s="611"/>
    </row>
    <row r="685" spans="1:3" ht="14.25" thickBot="1">
      <c r="A685" s="604" t="s">
        <v>268</v>
      </c>
      <c r="B685" s="605">
        <f>B686+B692</f>
        <v>216373</v>
      </c>
      <c r="C685" s="605">
        <f>C686+C692</f>
        <v>115277</v>
      </c>
    </row>
    <row r="686" spans="1:3">
      <c r="A686" s="615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6" t="s">
        <v>50</v>
      </c>
      <c r="B687" s="231"/>
      <c r="C687" s="232"/>
    </row>
    <row r="688" spans="1:3" hidden="1">
      <c r="A688" s="617"/>
      <c r="B688" s="231"/>
      <c r="C688" s="232"/>
    </row>
    <row r="689" spans="1:9" hidden="1">
      <c r="A689" s="617"/>
      <c r="B689" s="231"/>
      <c r="C689" s="232"/>
    </row>
    <row r="690" spans="1:9" hidden="1">
      <c r="A690" s="618"/>
      <c r="B690" s="231"/>
      <c r="C690" s="232"/>
    </row>
    <row r="691" spans="1:9" ht="76.5">
      <c r="A691" s="617" t="s">
        <v>269</v>
      </c>
      <c r="B691" s="231"/>
      <c r="C691" s="232"/>
    </row>
    <row r="692" spans="1:9">
      <c r="A692" s="619" t="s">
        <v>267</v>
      </c>
      <c r="B692" s="620">
        <f>SUM(B694:B695)</f>
        <v>216373</v>
      </c>
      <c r="C692" s="620">
        <f>SUM(C694:C695)</f>
        <v>115277</v>
      </c>
    </row>
    <row r="693" spans="1:9">
      <c r="A693" s="616" t="s">
        <v>50</v>
      </c>
      <c r="B693" s="621"/>
      <c r="C693" s="621"/>
    </row>
    <row r="694" spans="1:9" ht="25.5">
      <c r="A694" s="622" t="s">
        <v>270</v>
      </c>
      <c r="B694" s="623"/>
      <c r="C694" s="624"/>
    </row>
    <row r="695" spans="1:9" ht="39" thickBot="1">
      <c r="A695" s="625" t="s">
        <v>271</v>
      </c>
      <c r="B695" s="626">
        <v>216373</v>
      </c>
      <c r="C695" s="626">
        <v>115277</v>
      </c>
    </row>
    <row r="696" spans="1:9" ht="14.25">
      <c r="A696" s="572"/>
      <c r="B696" s="572"/>
      <c r="C696" s="572"/>
    </row>
    <row r="697" spans="1:9" ht="14.25">
      <c r="A697" s="572"/>
      <c r="B697" s="572"/>
      <c r="C697" s="572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7"/>
      <c r="B699" s="627"/>
      <c r="C699" s="627"/>
      <c r="D699" s="627"/>
      <c r="E699" s="37"/>
      <c r="F699" s="37"/>
      <c r="G699" s="37"/>
      <c r="H699" s="37"/>
      <c r="I699" s="37"/>
    </row>
    <row r="700" spans="1:9" ht="55.5" customHeight="1" thickBot="1">
      <c r="A700" s="454" t="s">
        <v>273</v>
      </c>
      <c r="B700" s="628"/>
      <c r="C700" s="628"/>
      <c r="D700" s="628"/>
      <c r="E700" s="455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9" t="s">
        <v>274</v>
      </c>
    </row>
    <row r="702" spans="1:9" ht="20.25" customHeight="1" thickBot="1">
      <c r="A702" s="630"/>
      <c r="B702" s="631"/>
      <c r="C702" s="630"/>
      <c r="D702" s="632"/>
      <c r="E702" s="633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2" t="s">
        <v>275</v>
      </c>
      <c r="B742" s="572"/>
      <c r="C742" s="572"/>
    </row>
    <row r="743" spans="1:7" ht="14.25">
      <c r="A743" s="299" t="s">
        <v>276</v>
      </c>
      <c r="B743" s="299"/>
      <c r="C743" s="299"/>
    </row>
    <row r="744" spans="1:7" ht="15" thickBot="1">
      <c r="A744" s="572"/>
      <c r="B744" s="572"/>
      <c r="C744" s="572"/>
    </row>
    <row r="745" spans="1:7" ht="24.75" thickBot="1">
      <c r="A745" s="634" t="s">
        <v>277</v>
      </c>
      <c r="B745" s="635"/>
      <c r="C745" s="635"/>
      <c r="D745" s="636"/>
      <c r="E745" s="637" t="s">
        <v>263</v>
      </c>
      <c r="F745" s="638" t="s">
        <v>264</v>
      </c>
      <c r="G745" s="639"/>
    </row>
    <row r="746" spans="1:7" ht="14.25" customHeight="1" thickBot="1">
      <c r="A746" s="640" t="s">
        <v>278</v>
      </c>
      <c r="B746" s="641"/>
      <c r="C746" s="641"/>
      <c r="D746" s="642"/>
      <c r="E746" s="643">
        <f>SUM(E747:E754)</f>
        <v>163795.1</v>
      </c>
      <c r="F746" s="643">
        <f>SUM(F747:F754)</f>
        <v>156123.79999999999</v>
      </c>
      <c r="G746" s="644"/>
    </row>
    <row r="747" spans="1:7">
      <c r="A747" s="645" t="s">
        <v>279</v>
      </c>
      <c r="B747" s="646"/>
      <c r="C747" s="646"/>
      <c r="D747" s="647"/>
      <c r="E747" s="648"/>
      <c r="F747" s="649"/>
      <c r="G747" s="254"/>
    </row>
    <row r="748" spans="1:7">
      <c r="A748" s="650" t="s">
        <v>280</v>
      </c>
      <c r="B748" s="651"/>
      <c r="C748" s="651"/>
      <c r="D748" s="652"/>
      <c r="E748" s="653"/>
      <c r="F748" s="654"/>
      <c r="G748" s="254"/>
    </row>
    <row r="749" spans="1:7">
      <c r="A749" s="650" t="s">
        <v>281</v>
      </c>
      <c r="B749" s="651"/>
      <c r="C749" s="651"/>
      <c r="D749" s="652"/>
      <c r="E749" s="653"/>
      <c r="F749" s="654"/>
      <c r="G749" s="254"/>
    </row>
    <row r="750" spans="1:7">
      <c r="A750" s="655" t="s">
        <v>282</v>
      </c>
      <c r="B750" s="656"/>
      <c r="C750" s="656"/>
      <c r="D750" s="657"/>
      <c r="E750" s="654">
        <v>162180.20000000001</v>
      </c>
      <c r="F750" s="654">
        <v>154557.60999999999</v>
      </c>
      <c r="G750" s="254"/>
    </row>
    <row r="751" spans="1:7">
      <c r="A751" s="650" t="s">
        <v>283</v>
      </c>
      <c r="B751" s="651"/>
      <c r="C751" s="651"/>
      <c r="D751" s="652"/>
      <c r="E751" s="653"/>
      <c r="F751" s="654"/>
      <c r="G751" s="254"/>
    </row>
    <row r="752" spans="1:7">
      <c r="A752" s="658" t="s">
        <v>284</v>
      </c>
      <c r="B752" s="659"/>
      <c r="C752" s="659"/>
      <c r="D752" s="660"/>
      <c r="E752" s="653"/>
      <c r="F752" s="654"/>
      <c r="G752" s="254"/>
    </row>
    <row r="753" spans="1:7">
      <c r="A753" s="658" t="s">
        <v>285</v>
      </c>
      <c r="B753" s="659"/>
      <c r="C753" s="659"/>
      <c r="D753" s="660"/>
      <c r="E753" s="653"/>
      <c r="F753" s="654"/>
      <c r="G753" s="254"/>
    </row>
    <row r="754" spans="1:7" ht="14.25" thickBot="1">
      <c r="A754" s="661" t="s">
        <v>286</v>
      </c>
      <c r="B754" s="662"/>
      <c r="C754" s="662"/>
      <c r="D754" s="663"/>
      <c r="E754" s="664">
        <v>1614.9</v>
      </c>
      <c r="F754" s="664">
        <v>1566.19</v>
      </c>
      <c r="G754" s="254"/>
    </row>
    <row r="755" spans="1:7" ht="14.25" thickBot="1">
      <c r="A755" s="640" t="s">
        <v>287</v>
      </c>
      <c r="B755" s="641"/>
      <c r="C755" s="641"/>
      <c r="D755" s="642"/>
      <c r="E755" s="665">
        <v>-340.59</v>
      </c>
      <c r="F755" s="665">
        <v>-103.08</v>
      </c>
      <c r="G755" s="644"/>
    </row>
    <row r="756" spans="1:7" ht="14.25" thickBot="1">
      <c r="A756" s="666" t="s">
        <v>288</v>
      </c>
      <c r="B756" s="667"/>
      <c r="C756" s="667"/>
      <c r="D756" s="668"/>
      <c r="E756" s="669"/>
      <c r="F756" s="670"/>
      <c r="G756" s="644"/>
    </row>
    <row r="757" spans="1:7" ht="14.25" thickBot="1">
      <c r="A757" s="666" t="s">
        <v>289</v>
      </c>
      <c r="B757" s="667"/>
      <c r="C757" s="667"/>
      <c r="D757" s="668"/>
      <c r="E757" s="671"/>
      <c r="F757" s="665"/>
      <c r="G757" s="644"/>
    </row>
    <row r="758" spans="1:7" ht="14.25" thickBot="1">
      <c r="A758" s="666" t="s">
        <v>290</v>
      </c>
      <c r="B758" s="667"/>
      <c r="C758" s="667"/>
      <c r="D758" s="668"/>
      <c r="E758" s="671"/>
      <c r="F758" s="665"/>
      <c r="G758" s="644"/>
    </row>
    <row r="759" spans="1:7" ht="14.25" thickBot="1">
      <c r="A759" s="666" t="s">
        <v>291</v>
      </c>
      <c r="B759" s="667"/>
      <c r="C759" s="667"/>
      <c r="D759" s="668"/>
      <c r="E759" s="671">
        <f>E760+E768+E771+E774</f>
        <v>0</v>
      </c>
      <c r="F759" s="671">
        <f>F760+F768+F771+F774</f>
        <v>0</v>
      </c>
      <c r="G759" s="644"/>
    </row>
    <row r="760" spans="1:7">
      <c r="A760" s="645" t="s">
        <v>292</v>
      </c>
      <c r="B760" s="646"/>
      <c r="C760" s="646"/>
      <c r="D760" s="647"/>
      <c r="E760" s="648">
        <f>SUM(E761:E767)</f>
        <v>0</v>
      </c>
      <c r="F760" s="648">
        <f>SUM(F761:F767)</f>
        <v>0</v>
      </c>
      <c r="G760" s="254"/>
    </row>
    <row r="761" spans="1:7">
      <c r="A761" s="672" t="s">
        <v>293</v>
      </c>
      <c r="B761" s="673"/>
      <c r="C761" s="673"/>
      <c r="D761" s="674"/>
      <c r="E761" s="675"/>
      <c r="F761" s="676"/>
      <c r="G761" s="677"/>
    </row>
    <row r="762" spans="1:7">
      <c r="A762" s="672" t="s">
        <v>294</v>
      </c>
      <c r="B762" s="673"/>
      <c r="C762" s="673"/>
      <c r="D762" s="674"/>
      <c r="E762" s="675"/>
      <c r="F762" s="676"/>
      <c r="G762" s="677"/>
    </row>
    <row r="763" spans="1:7">
      <c r="A763" s="672" t="s">
        <v>295</v>
      </c>
      <c r="B763" s="673"/>
      <c r="C763" s="673"/>
      <c r="D763" s="674"/>
      <c r="E763" s="675"/>
      <c r="F763" s="676"/>
      <c r="G763" s="677"/>
    </row>
    <row r="764" spans="1:7">
      <c r="A764" s="672" t="s">
        <v>296</v>
      </c>
      <c r="B764" s="673"/>
      <c r="C764" s="673"/>
      <c r="D764" s="674"/>
      <c r="E764" s="675"/>
      <c r="F764" s="676"/>
      <c r="G764" s="677"/>
    </row>
    <row r="765" spans="1:7">
      <c r="A765" s="672" t="s">
        <v>297</v>
      </c>
      <c r="B765" s="673"/>
      <c r="C765" s="673"/>
      <c r="D765" s="674"/>
      <c r="E765" s="675"/>
      <c r="F765" s="676"/>
      <c r="G765" s="677"/>
    </row>
    <row r="766" spans="1:7">
      <c r="A766" s="672" t="s">
        <v>298</v>
      </c>
      <c r="B766" s="673"/>
      <c r="C766" s="673"/>
      <c r="D766" s="674"/>
      <c r="E766" s="675"/>
      <c r="F766" s="676"/>
      <c r="G766" s="677"/>
    </row>
    <row r="767" spans="1:7">
      <c r="A767" s="672" t="s">
        <v>299</v>
      </c>
      <c r="B767" s="673"/>
      <c r="C767" s="673"/>
      <c r="D767" s="674"/>
      <c r="E767" s="675"/>
      <c r="F767" s="676"/>
      <c r="G767" s="677"/>
    </row>
    <row r="768" spans="1:7">
      <c r="A768" s="658" t="s">
        <v>300</v>
      </c>
      <c r="B768" s="659"/>
      <c r="C768" s="659"/>
      <c r="D768" s="660"/>
      <c r="E768" s="678">
        <f>SUM(E769:E770)</f>
        <v>0</v>
      </c>
      <c r="F768" s="678">
        <f>SUM(F769:F770)</f>
        <v>0</v>
      </c>
      <c r="G768" s="254"/>
    </row>
    <row r="769" spans="1:7">
      <c r="A769" s="672" t="s">
        <v>301</v>
      </c>
      <c r="B769" s="673"/>
      <c r="C769" s="673"/>
      <c r="D769" s="674"/>
      <c r="E769" s="675"/>
      <c r="F769" s="676"/>
      <c r="G769" s="677"/>
    </row>
    <row r="770" spans="1:7">
      <c r="A770" s="672" t="s">
        <v>302</v>
      </c>
      <c r="B770" s="673"/>
      <c r="C770" s="673"/>
      <c r="D770" s="674"/>
      <c r="E770" s="675"/>
      <c r="F770" s="676"/>
      <c r="G770" s="677"/>
    </row>
    <row r="771" spans="1:7">
      <c r="A771" s="650" t="s">
        <v>303</v>
      </c>
      <c r="B771" s="651"/>
      <c r="C771" s="651"/>
      <c r="D771" s="652"/>
      <c r="E771" s="678">
        <f>SUM(E772:E773)</f>
        <v>0</v>
      </c>
      <c r="F771" s="678">
        <f>SUM(F772:F773)</f>
        <v>0</v>
      </c>
      <c r="G771" s="254"/>
    </row>
    <row r="772" spans="1:7">
      <c r="A772" s="672" t="s">
        <v>304</v>
      </c>
      <c r="B772" s="673"/>
      <c r="C772" s="673"/>
      <c r="D772" s="674"/>
      <c r="E772" s="675"/>
      <c r="F772" s="676"/>
      <c r="G772" s="677"/>
    </row>
    <row r="773" spans="1:7">
      <c r="A773" s="672" t="s">
        <v>305</v>
      </c>
      <c r="B773" s="673"/>
      <c r="C773" s="673"/>
      <c r="D773" s="674"/>
      <c r="E773" s="675"/>
      <c r="F773" s="676"/>
      <c r="G773" s="677"/>
    </row>
    <row r="774" spans="1:7">
      <c r="A774" s="650" t="s">
        <v>306</v>
      </c>
      <c r="B774" s="651"/>
      <c r="C774" s="651"/>
      <c r="D774" s="652"/>
      <c r="E774" s="678">
        <f>SUM(E775:E788)</f>
        <v>0</v>
      </c>
      <c r="F774" s="678">
        <f>SUM(F775:F788)</f>
        <v>0</v>
      </c>
      <c r="G774" s="254"/>
    </row>
    <row r="775" spans="1:7">
      <c r="A775" s="672" t="s">
        <v>307</v>
      </c>
      <c r="B775" s="673"/>
      <c r="C775" s="673"/>
      <c r="D775" s="674"/>
      <c r="E775" s="653"/>
      <c r="F775" s="654"/>
      <c r="G775" s="254"/>
    </row>
    <row r="776" spans="1:7">
      <c r="A776" s="672" t="s">
        <v>308</v>
      </c>
      <c r="B776" s="673"/>
      <c r="C776" s="673"/>
      <c r="D776" s="674"/>
      <c r="E776" s="653"/>
      <c r="F776" s="654"/>
      <c r="G776" s="254"/>
    </row>
    <row r="777" spans="1:7">
      <c r="A777" s="672" t="s">
        <v>309</v>
      </c>
      <c r="B777" s="673"/>
      <c r="C777" s="673"/>
      <c r="D777" s="674"/>
      <c r="E777" s="653"/>
      <c r="F777" s="654"/>
      <c r="G777" s="254"/>
    </row>
    <row r="778" spans="1:7">
      <c r="A778" s="672" t="s">
        <v>310</v>
      </c>
      <c r="B778" s="673"/>
      <c r="C778" s="673"/>
      <c r="D778" s="674"/>
      <c r="E778" s="653"/>
      <c r="F778" s="654"/>
      <c r="G778" s="254"/>
    </row>
    <row r="779" spans="1:7">
      <c r="A779" s="672" t="s">
        <v>311</v>
      </c>
      <c r="B779" s="673"/>
      <c r="C779" s="673"/>
      <c r="D779" s="674"/>
      <c r="E779" s="653"/>
      <c r="F779" s="654"/>
      <c r="G779" s="254"/>
    </row>
    <row r="780" spans="1:7">
      <c r="A780" s="672" t="s">
        <v>312</v>
      </c>
      <c r="B780" s="673"/>
      <c r="C780" s="673"/>
      <c r="D780" s="674"/>
      <c r="E780" s="653"/>
      <c r="F780" s="654"/>
      <c r="G780" s="254"/>
    </row>
    <row r="781" spans="1:7">
      <c r="A781" s="672" t="s">
        <v>313</v>
      </c>
      <c r="B781" s="673"/>
      <c r="C781" s="673"/>
      <c r="D781" s="674"/>
      <c r="E781" s="653"/>
      <c r="F781" s="654"/>
      <c r="G781" s="254"/>
    </row>
    <row r="782" spans="1:7">
      <c r="A782" s="672" t="s">
        <v>314</v>
      </c>
      <c r="B782" s="673"/>
      <c r="C782" s="673"/>
      <c r="D782" s="674"/>
      <c r="E782" s="653"/>
      <c r="F782" s="654"/>
      <c r="G782" s="254"/>
    </row>
    <row r="783" spans="1:7">
      <c r="A783" s="672" t="s">
        <v>315</v>
      </c>
      <c r="B783" s="673"/>
      <c r="C783" s="673"/>
      <c r="D783" s="674"/>
      <c r="E783" s="653"/>
      <c r="F783" s="654"/>
      <c r="G783" s="254"/>
    </row>
    <row r="784" spans="1:7">
      <c r="A784" s="679" t="s">
        <v>316</v>
      </c>
      <c r="B784" s="680"/>
      <c r="C784" s="680"/>
      <c r="D784" s="681"/>
      <c r="E784" s="653"/>
      <c r="F784" s="654"/>
      <c r="G784" s="254"/>
    </row>
    <row r="785" spans="1:7">
      <c r="A785" s="679" t="s">
        <v>317</v>
      </c>
      <c r="B785" s="680"/>
      <c r="C785" s="680"/>
      <c r="D785" s="681"/>
      <c r="E785" s="653"/>
      <c r="F785" s="654"/>
      <c r="G785" s="254"/>
    </row>
    <row r="786" spans="1:7">
      <c r="A786" s="679" t="s">
        <v>318</v>
      </c>
      <c r="B786" s="680"/>
      <c r="C786" s="680"/>
      <c r="D786" s="681"/>
      <c r="E786" s="653"/>
      <c r="F786" s="654"/>
      <c r="G786" s="254"/>
    </row>
    <row r="787" spans="1:7">
      <c r="A787" s="682" t="s">
        <v>319</v>
      </c>
      <c r="B787" s="683"/>
      <c r="C787" s="683"/>
      <c r="D787" s="684"/>
      <c r="E787" s="653"/>
      <c r="F787" s="654"/>
      <c r="G787" s="254"/>
    </row>
    <row r="788" spans="1:7" ht="14.25" thickBot="1">
      <c r="A788" s="685" t="s">
        <v>299</v>
      </c>
      <c r="B788" s="686"/>
      <c r="C788" s="686"/>
      <c r="D788" s="687"/>
      <c r="E788" s="653"/>
      <c r="F788" s="654"/>
      <c r="G788" s="254"/>
    </row>
    <row r="789" spans="1:7" ht="14.25" thickBot="1">
      <c r="A789" s="688" t="s">
        <v>320</v>
      </c>
      <c r="B789" s="689"/>
      <c r="C789" s="689"/>
      <c r="D789" s="690"/>
      <c r="E789" s="691">
        <f>SUM(E746+E755+E756+E757+E758+E759)</f>
        <v>163454.51</v>
      </c>
      <c r="F789" s="691">
        <f>SUM(F746+F755+F756+F757+F758+F759)</f>
        <v>156020.72</v>
      </c>
      <c r="G789" s="644"/>
    </row>
    <row r="790" spans="1:7">
      <c r="A790" s="692"/>
      <c r="B790" s="692"/>
      <c r="C790" s="692"/>
      <c r="D790" s="692"/>
      <c r="E790" s="692"/>
      <c r="F790" s="692"/>
      <c r="G790" s="644"/>
    </row>
    <row r="791" spans="1:7">
      <c r="A791" s="12" t="s">
        <v>321</v>
      </c>
      <c r="B791" s="145"/>
      <c r="C791" s="145"/>
      <c r="D791" s="145"/>
    </row>
    <row r="792" spans="1:7" ht="15.75" thickBot="1">
      <c r="A792" s="572"/>
      <c r="B792" s="572"/>
      <c r="C792" s="335"/>
    </row>
    <row r="793" spans="1:7" ht="15.75">
      <c r="A793" s="693" t="s">
        <v>322</v>
      </c>
      <c r="B793" s="694"/>
      <c r="C793" s="695" t="s">
        <v>263</v>
      </c>
      <c r="D793" s="695" t="s">
        <v>264</v>
      </c>
    </row>
    <row r="794" spans="1:7" ht="15.75" thickBot="1">
      <c r="A794" s="696"/>
      <c r="B794" s="697"/>
      <c r="C794" s="698"/>
      <c r="D794" s="699"/>
    </row>
    <row r="795" spans="1:7">
      <c r="A795" s="700" t="s">
        <v>323</v>
      </c>
      <c r="B795" s="701"/>
      <c r="C795" s="613">
        <v>66403.09</v>
      </c>
      <c r="D795" s="613">
        <v>222987.72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28264.54</v>
      </c>
      <c r="D797" s="232">
        <v>28290.04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1473.19</v>
      </c>
      <c r="D800" s="232">
        <v>1624.02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4" t="s">
        <v>330</v>
      </c>
      <c r="B802" s="565"/>
      <c r="C802" s="231"/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96140.82</v>
      </c>
      <c r="D805" s="705">
        <f>SUM(D795:D804)</f>
        <v>252901.78</v>
      </c>
    </row>
    <row r="835" spans="1:6" ht="14.25">
      <c r="A835" s="299" t="s">
        <v>332</v>
      </c>
      <c r="B835" s="299"/>
      <c r="C835" s="299"/>
    </row>
    <row r="836" spans="1:6" ht="15" thickBot="1">
      <c r="A836" s="572"/>
      <c r="B836" s="572"/>
      <c r="C836" s="572"/>
    </row>
    <row r="837" spans="1:6" ht="26.25" thickBot="1">
      <c r="A837" s="706" t="s">
        <v>333</v>
      </c>
      <c r="B837" s="707"/>
      <c r="C837" s="707"/>
      <c r="D837" s="708"/>
      <c r="E837" s="603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621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462.22</v>
      </c>
      <c r="F843" s="729">
        <f>F844+F845+F846+F847+F848+F849+F850+F851+F852+F853</f>
        <v>321.77</v>
      </c>
    </row>
    <row r="844" spans="1:6">
      <c r="A844" s="734" t="s">
        <v>340</v>
      </c>
      <c r="B844" s="735"/>
      <c r="C844" s="735"/>
      <c r="D844" s="736"/>
      <c r="E844" s="715"/>
      <c r="F844" s="715"/>
    </row>
    <row r="845" spans="1:6">
      <c r="A845" s="737" t="s">
        <v>341</v>
      </c>
      <c r="B845" s="738"/>
      <c r="C845" s="738"/>
      <c r="D845" s="739"/>
      <c r="E845" s="621"/>
      <c r="F845" s="621"/>
    </row>
    <row r="846" spans="1:6">
      <c r="A846" s="737" t="s">
        <v>342</v>
      </c>
      <c r="B846" s="738"/>
      <c r="C846" s="738"/>
      <c r="D846" s="739"/>
      <c r="E846" s="621"/>
      <c r="F846" s="621"/>
    </row>
    <row r="847" spans="1:6">
      <c r="A847" s="737" t="s">
        <v>343</v>
      </c>
      <c r="B847" s="738"/>
      <c r="C847" s="738"/>
      <c r="D847" s="739"/>
      <c r="E847" s="621"/>
      <c r="F847" s="720"/>
    </row>
    <row r="848" spans="1:6">
      <c r="A848" s="737" t="s">
        <v>344</v>
      </c>
      <c r="B848" s="738"/>
      <c r="C848" s="738"/>
      <c r="D848" s="739"/>
      <c r="E848" s="621"/>
      <c r="F848" s="720"/>
    </row>
    <row r="849" spans="1:6">
      <c r="A849" s="737" t="s">
        <v>345</v>
      </c>
      <c r="B849" s="738"/>
      <c r="C849" s="738"/>
      <c r="D849" s="739"/>
      <c r="E849" s="740"/>
      <c r="F849" s="741"/>
    </row>
    <row r="850" spans="1:6">
      <c r="A850" s="737" t="s">
        <v>346</v>
      </c>
      <c r="B850" s="738"/>
      <c r="C850" s="738"/>
      <c r="D850" s="739"/>
      <c r="E850" s="740"/>
      <c r="F850" s="741"/>
    </row>
    <row r="851" spans="1:6" ht="25.9" customHeight="1">
      <c r="A851" s="717" t="s">
        <v>347</v>
      </c>
      <c r="B851" s="718"/>
      <c r="C851" s="718"/>
      <c r="D851" s="719"/>
      <c r="E851" s="621"/>
      <c r="F851" s="720"/>
    </row>
    <row r="852" spans="1:6" ht="54.6" customHeight="1">
      <c r="A852" s="717" t="s">
        <v>348</v>
      </c>
      <c r="B852" s="718"/>
      <c r="C852" s="718"/>
      <c r="D852" s="719"/>
      <c r="E852" s="740"/>
      <c r="F852" s="741"/>
    </row>
    <row r="853" spans="1:6" ht="53.45" customHeight="1" thickBot="1">
      <c r="A853" s="721" t="s">
        <v>349</v>
      </c>
      <c r="B853" s="722"/>
      <c r="C853" s="722"/>
      <c r="D853" s="723"/>
      <c r="E853" s="741">
        <v>462.22</v>
      </c>
      <c r="F853" s="741">
        <v>321.77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462.22</v>
      </c>
      <c r="F854" s="413">
        <f>SUM(F838+F842+F843)</f>
        <v>321.77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2"/>
      <c r="B879" s="572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3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9"/>
      <c r="C882" s="709"/>
      <c r="D882" s="710"/>
      <c r="E882" s="605">
        <f>SUM(E883+E884+E888)</f>
        <v>0</v>
      </c>
      <c r="F882" s="605">
        <f>SUM(F883+F884+F888)</f>
        <v>0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3"/>
      <c r="E885" s="231"/>
      <c r="F885" s="231"/>
    </row>
    <row r="886" spans="1:6">
      <c r="A886" s="325" t="s">
        <v>357</v>
      </c>
      <c r="B886" s="754"/>
      <c r="C886" s="754"/>
      <c r="D886" s="463"/>
      <c r="E886" s="231"/>
      <c r="F886" s="231"/>
    </row>
    <row r="887" spans="1:6">
      <c r="A887" s="325" t="s">
        <v>358</v>
      </c>
      <c r="B887" s="754"/>
      <c r="C887" s="754"/>
      <c r="D887" s="463"/>
      <c r="E887" s="231"/>
      <c r="F887" s="231"/>
    </row>
    <row r="888" spans="1:6">
      <c r="A888" s="464" t="s">
        <v>359</v>
      </c>
      <c r="B888" s="755"/>
      <c r="C888" s="755"/>
      <c r="D888" s="465"/>
      <c r="E888" s="224">
        <f>E889+E890+E891+E892+E893</f>
        <v>0</v>
      </c>
      <c r="F888" s="224">
        <f>F889+F890+F891+F892+F893</f>
        <v>0</v>
      </c>
    </row>
    <row r="889" spans="1:6">
      <c r="A889" s="325" t="s">
        <v>360</v>
      </c>
      <c r="B889" s="754"/>
      <c r="C889" s="754"/>
      <c r="D889" s="463"/>
      <c r="E889" s="231"/>
      <c r="F889" s="231"/>
    </row>
    <row r="890" spans="1:6">
      <c r="A890" s="325" t="s">
        <v>361</v>
      </c>
      <c r="B890" s="754"/>
      <c r="C890" s="754"/>
      <c r="D890" s="463"/>
      <c r="E890" s="231"/>
      <c r="F890" s="231"/>
    </row>
    <row r="891" spans="1:6">
      <c r="A891" s="325" t="s">
        <v>362</v>
      </c>
      <c r="B891" s="754"/>
      <c r="C891" s="754"/>
      <c r="D891" s="463"/>
      <c r="E891" s="231"/>
      <c r="F891" s="231"/>
    </row>
    <row r="892" spans="1:6">
      <c r="A892" s="325" t="s">
        <v>363</v>
      </c>
      <c r="B892" s="754"/>
      <c r="C892" s="754"/>
      <c r="D892" s="463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0"/>
      <c r="F893" s="610"/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0</v>
      </c>
      <c r="F894" s="762">
        <f>SUM(F881+F882)</f>
        <v>0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5">
        <f>SUM(E926:E927)</f>
        <v>0</v>
      </c>
      <c r="F925" s="605">
        <f>SUM(F926:F927)</f>
        <v>0</v>
      </c>
    </row>
    <row r="926" spans="1:6" ht="22.5" customHeight="1">
      <c r="A926" s="774" t="s">
        <v>369</v>
      </c>
      <c r="B926" s="775"/>
      <c r="C926" s="775"/>
      <c r="D926" s="776"/>
      <c r="E926" s="378"/>
      <c r="F926" s="378"/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3" t="s">
        <v>83</v>
      </c>
      <c r="B936" s="796"/>
      <c r="C936" s="796"/>
      <c r="D936" s="704"/>
      <c r="E936" s="797">
        <f>SUM(E924+E925+E928)</f>
        <v>0</v>
      </c>
      <c r="F936" s="797">
        <f>SUM(F924+F925+F928)</f>
        <v>0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3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5">
        <f>E943+E944</f>
        <v>0</v>
      </c>
      <c r="F942" s="605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0"/>
      <c r="F944" s="611"/>
    </row>
    <row r="945" spans="1:6" ht="14.25" thickBot="1">
      <c r="A945" s="419" t="s">
        <v>381</v>
      </c>
      <c r="B945" s="709"/>
      <c r="C945" s="709"/>
      <c r="D945" s="710"/>
      <c r="E945" s="605">
        <f>SUM(E946:E951)</f>
        <v>0</v>
      </c>
      <c r="F945" s="605">
        <f>SUM(F946:F951)</f>
        <v>0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/>
      <c r="F948" s="237"/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0</v>
      </c>
      <c r="F952" s="413">
        <f>SUM(F942+F945)</f>
        <v>0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289">
        <f>SUM(C973:C973)</f>
        <v>0</v>
      </c>
      <c r="D972" s="289">
        <f>SUM(D973:D973)</f>
        <v>1300.71</v>
      </c>
      <c r="E972" s="289">
        <f>SUM(E973:E973)</f>
        <v>0</v>
      </c>
      <c r="F972" s="289">
        <f>SUM(F973:F973)</f>
        <v>7660.41</v>
      </c>
    </row>
    <row r="973" spans="1:6">
      <c r="A973" s="821" t="s">
        <v>393</v>
      </c>
      <c r="B973" s="344"/>
      <c r="C973" s="289"/>
      <c r="D973" s="231">
        <v>1300.71</v>
      </c>
      <c r="E973" s="230"/>
      <c r="F973" s="231">
        <v>7660.41</v>
      </c>
    </row>
    <row r="974" spans="1:6">
      <c r="A974" s="821" t="s">
        <v>394</v>
      </c>
      <c r="B974" s="344"/>
      <c r="C974" s="289"/>
      <c r="D974" s="231"/>
      <c r="E974" s="230"/>
      <c r="F974" s="231"/>
    </row>
    <row r="975" spans="1:6">
      <c r="A975" s="821" t="s">
        <v>394</v>
      </c>
      <c r="B975" s="344"/>
      <c r="C975" s="289"/>
      <c r="D975" s="231"/>
      <c r="E975" s="230"/>
      <c r="F975" s="231"/>
    </row>
    <row r="976" spans="1:6">
      <c r="A976" s="822" t="s">
        <v>395</v>
      </c>
      <c r="B976" s="446"/>
      <c r="C976" s="289"/>
      <c r="D976" s="231"/>
      <c r="E976" s="230"/>
      <c r="F976" s="231"/>
    </row>
    <row r="977" spans="1:6" ht="14.25" thickBot="1">
      <c r="A977" s="823" t="s">
        <v>396</v>
      </c>
      <c r="B977" s="362"/>
      <c r="C977" s="824"/>
      <c r="D977" s="237"/>
      <c r="E977" s="236"/>
      <c r="F977" s="237">
        <v>2318</v>
      </c>
    </row>
    <row r="978" spans="1:6" ht="14.25" thickBot="1">
      <c r="A978" s="825" t="s">
        <v>136</v>
      </c>
      <c r="B978" s="826"/>
      <c r="C978" s="827">
        <f>C972+C976+C977</f>
        <v>0</v>
      </c>
      <c r="D978" s="827">
        <f t="shared" ref="D978:F978" si="19">D972+D976+D977</f>
        <v>1300.71</v>
      </c>
      <c r="E978" s="827">
        <f t="shared" si="19"/>
        <v>0</v>
      </c>
      <c r="F978" s="827">
        <f t="shared" si="19"/>
        <v>9978.41</v>
      </c>
    </row>
    <row r="981" spans="1:6" ht="30" customHeight="1">
      <c r="A981" s="206" t="s">
        <v>397</v>
      </c>
      <c r="B981" s="206"/>
      <c r="C981" s="206"/>
      <c r="D981" s="206"/>
      <c r="E981" s="828"/>
      <c r="F981" s="828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8" t="s">
        <v>401</v>
      </c>
      <c r="B986" s="829"/>
      <c r="C986" s="830">
        <v>21</v>
      </c>
      <c r="D986" s="831">
        <v>21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403</v>
      </c>
      <c r="B991" s="818" t="s">
        <v>404</v>
      </c>
      <c r="C991" s="818" t="s">
        <v>151</v>
      </c>
      <c r="D991" s="214" t="s">
        <v>405</v>
      </c>
      <c r="E991" s="213" t="s">
        <v>406</v>
      </c>
    </row>
    <row r="992" spans="1:6">
      <c r="A992" s="832" t="s">
        <v>80</v>
      </c>
      <c r="B992" s="246" t="s">
        <v>407</v>
      </c>
      <c r="C992" s="246"/>
      <c r="D992" s="246" t="s">
        <v>407</v>
      </c>
      <c r="E992" s="246" t="s">
        <v>407</v>
      </c>
    </row>
    <row r="993" spans="1:5">
      <c r="A993" s="833" t="s">
        <v>81</v>
      </c>
      <c r="B993" s="231"/>
      <c r="C993" s="231"/>
      <c r="D993" s="230"/>
      <c r="E993" s="231"/>
    </row>
    <row r="994" spans="1:5">
      <c r="A994" s="833" t="s">
        <v>408</v>
      </c>
      <c r="B994" s="231"/>
      <c r="C994" s="231"/>
      <c r="D994" s="230"/>
      <c r="E994" s="231"/>
    </row>
    <row r="995" spans="1:5">
      <c r="A995" s="833" t="s">
        <v>409</v>
      </c>
      <c r="B995" s="231"/>
      <c r="C995" s="231"/>
      <c r="D995" s="230"/>
      <c r="E995" s="231"/>
    </row>
    <row r="996" spans="1:5">
      <c r="A996" s="833" t="s">
        <v>410</v>
      </c>
      <c r="B996" s="231"/>
      <c r="C996" s="231"/>
      <c r="D996" s="230"/>
      <c r="E996" s="231"/>
    </row>
    <row r="997" spans="1:5">
      <c r="A997" s="833" t="s">
        <v>411</v>
      </c>
      <c r="B997" s="231"/>
      <c r="C997" s="231"/>
      <c r="D997" s="230"/>
      <c r="E997" s="231"/>
    </row>
    <row r="998" spans="1:5">
      <c r="A998" s="833" t="s">
        <v>412</v>
      </c>
      <c r="B998" s="231"/>
      <c r="C998" s="231"/>
      <c r="D998" s="230"/>
      <c r="E998" s="231"/>
    </row>
    <row r="999" spans="1:5" ht="14.25" thickBot="1">
      <c r="A999" s="834" t="s">
        <v>413</v>
      </c>
      <c r="B999" s="610"/>
      <c r="C999" s="610"/>
      <c r="D999" s="835"/>
      <c r="E999" s="610"/>
    </row>
    <row r="1010" spans="1:5" ht="14.25">
      <c r="A1010" s="572" t="s">
        <v>414</v>
      </c>
      <c r="B1010" s="836"/>
      <c r="C1010" s="836"/>
      <c r="D1010" s="836"/>
      <c r="E1010" s="836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7" t="s">
        <v>403</v>
      </c>
      <c r="B1012" s="838" t="s">
        <v>404</v>
      </c>
      <c r="C1012" s="838" t="s">
        <v>151</v>
      </c>
      <c r="D1012" s="839" t="s">
        <v>415</v>
      </c>
      <c r="E1012" s="840" t="s">
        <v>406</v>
      </c>
    </row>
    <row r="1013" spans="1:5">
      <c r="A1013" s="832" t="s">
        <v>80</v>
      </c>
      <c r="B1013" s="246" t="s">
        <v>407</v>
      </c>
      <c r="C1013" s="246"/>
      <c r="D1013" s="246" t="s">
        <v>407</v>
      </c>
      <c r="E1013" s="246" t="s">
        <v>407</v>
      </c>
    </row>
    <row r="1014" spans="1:5">
      <c r="A1014" s="833" t="s">
        <v>81</v>
      </c>
      <c r="B1014" s="231"/>
      <c r="C1014" s="231"/>
      <c r="D1014" s="230"/>
      <c r="E1014" s="231"/>
    </row>
    <row r="1015" spans="1:5">
      <c r="A1015" s="833" t="s">
        <v>408</v>
      </c>
      <c r="B1015" s="231"/>
      <c r="C1015" s="231"/>
      <c r="D1015" s="230"/>
      <c r="E1015" s="231"/>
    </row>
    <row r="1016" spans="1:5">
      <c r="A1016" s="833" t="s">
        <v>409</v>
      </c>
      <c r="B1016" s="231"/>
      <c r="C1016" s="231"/>
      <c r="D1016" s="230"/>
      <c r="E1016" s="231"/>
    </row>
    <row r="1017" spans="1:5">
      <c r="A1017" s="833" t="s">
        <v>410</v>
      </c>
      <c r="B1017" s="231"/>
      <c r="C1017" s="231"/>
      <c r="D1017" s="230"/>
      <c r="E1017" s="231"/>
    </row>
    <row r="1018" spans="1:5">
      <c r="A1018" s="833" t="s">
        <v>411</v>
      </c>
      <c r="B1018" s="231"/>
      <c r="C1018" s="231"/>
      <c r="D1018" s="230"/>
      <c r="E1018" s="231"/>
    </row>
    <row r="1019" spans="1:5">
      <c r="A1019" s="833" t="s">
        <v>412</v>
      </c>
      <c r="B1019" s="231"/>
      <c r="C1019" s="231"/>
      <c r="D1019" s="230"/>
      <c r="E1019" s="231"/>
    </row>
    <row r="1020" spans="1:5" ht="14.25" thickBot="1">
      <c r="A1020" s="834" t="s">
        <v>413</v>
      </c>
      <c r="B1020" s="610"/>
      <c r="C1020" s="610"/>
      <c r="D1020" s="835"/>
      <c r="E1020" s="610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416</v>
      </c>
      <c r="B1029" s="844"/>
      <c r="C1029" s="842">
        <v>45733</v>
      </c>
      <c r="D1029" s="842"/>
      <c r="E1029" s="844"/>
      <c r="F1029" s="843" t="s">
        <v>417</v>
      </c>
      <c r="G1029" s="843"/>
    </row>
    <row r="1030" spans="1:7" ht="15">
      <c r="A1030" s="844" t="s">
        <v>418</v>
      </c>
      <c r="B1030" s="335"/>
      <c r="C1030" s="843" t="s">
        <v>419</v>
      </c>
      <c r="D1030" s="845"/>
      <c r="E1030" s="844"/>
      <c r="F1030" s="843" t="s">
        <v>420</v>
      </c>
      <c r="G1030" s="843"/>
    </row>
  </sheetData>
  <sheetProtection algorithmName="SHA-512" hashValue="Rbus6p57q9FmDFsPs0jbkqDCtA6KWG0Mo6g5BVNZx032vzNYcYni9Jkvq46t3QcW84DgAcX8Hpl2GETMpwWyuA==" saltValue="R/5SuPxmnKWQnzs0PIt6g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&amp;CPrzedszkole Nr 135, ul. Ringelbluma 1, 01-410 Warszawa
Informacja dodatkowa do sprawozdania finansowego za rok obrotowy zakończony 31 grudnia 2024 r.
II. Dodatkowe informacje i objaśnienia</oddHeader>
  </headerFooter>
  <rowBreaks count="21" manualBreakCount="21">
    <brk id="45" max="16383" man="1"/>
    <brk id="90" max="16383" man="1"/>
    <brk id="125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5" max="16383" man="1"/>
    <brk id="622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2025-04-17T07:40:57Z</dcterms:created>
  <dcterms:modified xsi:type="dcterms:W3CDTF">2025-04-17T07:41:18Z</dcterms:modified>
</cp:coreProperties>
</file>