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4 - Sprawozdanie finansowe za rok 2024\"/>
    </mc:Choice>
  </mc:AlternateContent>
  <xr:revisionPtr revIDLastSave="0" documentId="8_{F63A892F-E231-42C0-B3D1-67E5E34013AE}" xr6:coauthVersionLast="47" xr6:coauthVersionMax="47" xr10:uidLastSave="{00000000-0000-0000-0000-000000000000}"/>
  <bookViews>
    <workbookView xWindow="-120" yWindow="-120" windowWidth="29040" windowHeight="15720" xr2:uid="{171B9280-5171-4C6E-8315-90275E2015D4}"/>
  </bookViews>
  <sheets>
    <sheet name="P234" sheetId="1" r:id="rId1"/>
  </sheets>
  <definedNames>
    <definedName name="_xlnm.Print_Area" localSheetId="0">'P234'!$A$1:$J$1031</definedName>
    <definedName name="Z_096B14F4_62A3_456F_AF35_35C097BB679E_.wvu.PrintArea" localSheetId="0" hidden="1">'P234'!$A$1:$J$1031</definedName>
    <definedName name="Z_096B14F4_62A3_456F_AF35_35C097BB679E_.wvu.Rows" localSheetId="0" hidden="1">'P234'!$688:$690</definedName>
    <definedName name="Z_09F5645B_8757_412D_8ADC_F58B21E851C9_.wvu.PrintArea" localSheetId="0" hidden="1">'P234'!$A$1:$J$1031</definedName>
    <definedName name="Z_0DCB8A00_AD64_443E_B2BE_1A9C06B545C3_.wvu.PrintArea" localSheetId="0" hidden="1">'P234'!$A$1:$J$1031</definedName>
    <definedName name="Z_0E512D48_1569_46AD_A47C_3F29397FBF0E_.wvu.PrintArea" localSheetId="0" hidden="1">'P234'!$A$455:$D$480</definedName>
    <definedName name="Z_15E92ACE_D82C_4B74_B13F_0ED2FDFBD6EE_.wvu.PrintArea" localSheetId="0" hidden="1">'P234'!$A$455:$D$480</definedName>
    <definedName name="Z_1F4C17C2_92C8_4999_9C67_727567BCDDA0_.wvu.PrintArea" localSheetId="0" hidden="1">'P234'!$A$1:$J$1031</definedName>
    <definedName name="Z_1FB27565_B3BD_4D88_AAB1_35D0E34A0AC5_.wvu.PrintArea" localSheetId="0" hidden="1">'P234'!$A$1:$J$1031</definedName>
    <definedName name="Z_219FD55A_339F_4D5C_9F32_9EDCD6F79875_.wvu.PrintArea" localSheetId="0" hidden="1">'P234'!$A$1:$J$1031</definedName>
    <definedName name="Z_219FD55A_339F_4D5C_9F32_9EDCD6F79875_.wvu.Rows" localSheetId="0" hidden="1">'P234'!$688:$690</definedName>
    <definedName name="Z_2537C4E3_FCF9_421F_B74B_1ADD521BBCB4_.wvu.PrintArea" localSheetId="0" hidden="1">'P234'!$A$1:$J$1031</definedName>
    <definedName name="Z_26CAEE82_8727_45EF_B01A_EFD9489C2061_.wvu.PrintArea" localSheetId="0" hidden="1">'P234'!$A$1:$J$1031</definedName>
    <definedName name="Z_26CAEE82_8727_45EF_B01A_EFD9489C2061_.wvu.Rows" localSheetId="0" hidden="1">'P234'!$688:$690</definedName>
    <definedName name="Z_2C84792D_090C_4E9D_B77D_A7C9D9556366_.wvu.PrintArea" localSheetId="0" hidden="1">'P234'!$A$1:$J$1031</definedName>
    <definedName name="Z_2F064874_A004_425C_BD98_E18B9905AE74_.wvu.PrintArea" localSheetId="0" hidden="1">'P234'!$A$1:$J$1031</definedName>
    <definedName name="Z_2F064874_A004_425C_BD98_E18B9905AE74_.wvu.Rows" localSheetId="0" hidden="1">'P234'!$688:$690</definedName>
    <definedName name="Z_351A7984_DA82_41AB_9F8D_640478346465_.wvu.PrintArea" localSheetId="0" hidden="1">'P234'!$A$1:$J$1031</definedName>
    <definedName name="Z_387BEC9B_0588_40B5_BC97_4FF9D1A81B52_.wvu.PrintArea" localSheetId="0" hidden="1">'P234'!$A$1:$J$1031</definedName>
    <definedName name="Z_387BEC9B_0588_40B5_BC97_4FF9D1A81B52_.wvu.Rows" localSheetId="0" hidden="1">'P234'!$688:$690</definedName>
    <definedName name="Z_38B32F19_FC35_4483_9D28_C42188E17A25_.wvu.PrintArea" localSheetId="0" hidden="1">'P234'!$A$1:$J$1031</definedName>
    <definedName name="Z_39988AC1_466F_4E66_AC1C_E2DE4974F9BD_.wvu.PrintArea" localSheetId="0" hidden="1">'P234'!$A$1:$J$1031</definedName>
    <definedName name="Z_547463B6_58CF_4E1C_B36E_F56A5686A409_.wvu.PrintArea" localSheetId="0" hidden="1">'P234'!$A$1:$J$1031</definedName>
    <definedName name="Z_608E3D1E_4C3A_4FD0_9516_5FCF49C2B64C_.wvu.PrintArea" localSheetId="0" hidden="1">'P234'!$A$1:$J$1031</definedName>
    <definedName name="Z_6682E8AE_1FB9_4A51_9F09_D9219B54BD5F_.wvu.PrintArea" localSheetId="0" hidden="1">'P234'!$A$455:$D$480</definedName>
    <definedName name="Z_6B7529E0_E2A3_4E09_B318_88895940CD6D_.wvu.PrintArea" localSheetId="0" hidden="1">'P234'!$A$455:$D$480</definedName>
    <definedName name="Z_6D09FCD2_8833_4FB4_9C2C_8CFE597E8C74_.wvu.PrintArea" localSheetId="0" hidden="1">'P234'!$A$1:$J$1031</definedName>
    <definedName name="Z_6D09FCD2_8833_4FB4_9C2C_8CFE597E8C74_.wvu.Rows" localSheetId="0" hidden="1">'P234'!$688:$690</definedName>
    <definedName name="Z_6E92FC60_E597_4190_8DCA_E027BBB9CF90_.wvu.PrintArea" localSheetId="0" hidden="1">'P234'!$A$1:$J$1031</definedName>
    <definedName name="Z_6E92FC60_E597_4190_8DCA_E027BBB9CF90_.wvu.Rows" localSheetId="0" hidden="1">'P234'!$688:$690</definedName>
    <definedName name="Z_75D878F5_C137_4B4F_A31F_BE91D05CC3A5_.wvu.PrintArea" localSheetId="0" hidden="1">'P234'!$A$1:$J$1031</definedName>
    <definedName name="Z_7D152147_DF3E_4442_B4A1_DE1C3946A0AD_.wvu.PrintArea" localSheetId="0" hidden="1">'P234'!$A$1:$J$1031</definedName>
    <definedName name="Z_7D152147_DF3E_4442_B4A1_DE1C3946A0AD_.wvu.Rows" localSheetId="0" hidden="1">'P234'!$688:$690</definedName>
    <definedName name="Z_8A5279CC_E171_4D38_957A_32AEE7C471B1_.wvu.PrintArea" localSheetId="0" hidden="1">'P234'!$A$1:$J$1031</definedName>
    <definedName name="Z_937A8C40_8521_4A11_8BE5_28EC253ADFCD_.wvu.PrintArea" localSheetId="0" hidden="1">'P234'!$A$1:$J$1031</definedName>
    <definedName name="Z_937A8C40_8521_4A11_8BE5_28EC253ADFCD_.wvu.Rows" localSheetId="0" hidden="1">'P234'!$688:$690</definedName>
    <definedName name="Z_AE726CD4_FD8F_4D45_A2DF_7A0BD6ABFF2C_.wvu.PrintArea" localSheetId="0" hidden="1">'P234'!$A$1:$J$1031</definedName>
    <definedName name="Z_AE726CD4_FD8F_4D45_A2DF_7A0BD6ABFF2C_.wvu.Rows" localSheetId="0" hidden="1">'P234'!$688:$690</definedName>
    <definedName name="Z_BD94CA2F_51DC_4E1D_8C2B_00368C494063_.wvu.PrintArea" localSheetId="0" hidden="1">'P234'!$A$455:$D$480</definedName>
    <definedName name="Z_BDFFEE96_25D5_47F5_859D_D1EDB78592B9_.wvu.PrintArea" localSheetId="0" hidden="1">'P234'!$A$1:$J$1031</definedName>
    <definedName name="Z_C342B89D_0625_4EC6_A2EF_5B31761DCD8C_.wvu.PrintArea" localSheetId="0" hidden="1">'P234'!$A$1:$J$1031</definedName>
    <definedName name="Z_C342B89D_0625_4EC6_A2EF_5B31761DCD8C_.wvu.Rows" localSheetId="0" hidden="1">'P234'!$688:$690</definedName>
    <definedName name="Z_C6328CF1_542F_4DB0_9C5D_712E5A57423B_.wvu.PrintArea" localSheetId="0" hidden="1">'P234'!$A$1:$J$1031</definedName>
    <definedName name="Z_C6328CF1_542F_4DB0_9C5D_712E5A57423B_.wvu.Rows" localSheetId="0" hidden="1">'P234'!$688:$690</definedName>
    <definedName name="Z_E2E0D9EF_1CF0_4F3F_9548_4F9423A3E1FC_.wvu.PrintArea" localSheetId="0" hidden="1">'P234'!$A$1:$J$1031</definedName>
    <definedName name="Z_EF2860FA_A53F_4E12_911A_23FA4CCCD07B_.wvu.PrintArea" localSheetId="0" hidden="1">'P234'!$A$1:$J$1031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E888" i="1"/>
  <c r="E882" i="1" s="1"/>
  <c r="E894" i="1" s="1"/>
  <c r="F884" i="1"/>
  <c r="F882" i="1" s="1"/>
  <c r="F894" i="1" s="1"/>
  <c r="E884" i="1"/>
  <c r="F843" i="1"/>
  <c r="F854" i="1" s="1"/>
  <c r="E843" i="1"/>
  <c r="E854" i="1" s="1"/>
  <c r="F838" i="1"/>
  <c r="E838" i="1"/>
  <c r="D805" i="1"/>
  <c r="C805" i="1"/>
  <c r="F774" i="1"/>
  <c r="E774" i="1"/>
  <c r="F771" i="1"/>
  <c r="E771" i="1"/>
  <c r="F768" i="1"/>
  <c r="E768" i="1"/>
  <c r="F760" i="1"/>
  <c r="E760" i="1"/>
  <c r="F759" i="1"/>
  <c r="F789" i="1" s="1"/>
  <c r="E759" i="1"/>
  <c r="E789" i="1" s="1"/>
  <c r="F746" i="1"/>
  <c r="E746" i="1"/>
  <c r="C692" i="1"/>
  <c r="B692" i="1"/>
  <c r="C686" i="1"/>
  <c r="B686" i="1"/>
  <c r="C685" i="1"/>
  <c r="B685" i="1"/>
  <c r="C682" i="1"/>
  <c r="C677" i="1" s="1"/>
  <c r="B682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2" i="1" s="1"/>
  <c r="G266" i="1"/>
  <c r="G265" i="1"/>
  <c r="G264" i="1"/>
  <c r="G263" i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D110" i="1" s="1"/>
  <c r="C108" i="1"/>
  <c r="C110" i="1" s="1"/>
  <c r="B108" i="1"/>
  <c r="B110" i="1" s="1"/>
  <c r="E107" i="1"/>
  <c r="E106" i="1"/>
  <c r="E105" i="1"/>
  <c r="D103" i="1"/>
  <c r="C103" i="1"/>
  <c r="B103" i="1"/>
  <c r="E102" i="1"/>
  <c r="E101" i="1"/>
  <c r="E100" i="1"/>
  <c r="E99" i="1" s="1"/>
  <c r="D99" i="1"/>
  <c r="C99" i="1"/>
  <c r="B99" i="1"/>
  <c r="E98" i="1"/>
  <c r="E97" i="1"/>
  <c r="E96" i="1" s="1"/>
  <c r="D96" i="1"/>
  <c r="C96" i="1"/>
  <c r="B96" i="1"/>
  <c r="E95" i="1"/>
  <c r="E109" i="1" s="1"/>
  <c r="C75" i="1"/>
  <c r="C73" i="1"/>
  <c r="C65" i="1"/>
  <c r="C68" i="1" s="1"/>
  <c r="C62" i="1"/>
  <c r="C56" i="1"/>
  <c r="C53" i="1"/>
  <c r="C59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B29" i="1"/>
  <c r="I28" i="1"/>
  <c r="I26" i="1" s="1"/>
  <c r="I29" i="1" s="1"/>
  <c r="I27" i="1"/>
  <c r="H26" i="1"/>
  <c r="G26" i="1"/>
  <c r="F26" i="1"/>
  <c r="E26" i="1"/>
  <c r="E29" i="1" s="1"/>
  <c r="D26" i="1"/>
  <c r="D29" i="1" s="1"/>
  <c r="C26" i="1"/>
  <c r="C29" i="1" s="1"/>
  <c r="B26" i="1"/>
  <c r="I25" i="1"/>
  <c r="I24" i="1"/>
  <c r="I23" i="1"/>
  <c r="I22" i="1"/>
  <c r="H22" i="1"/>
  <c r="H29" i="1" s="1"/>
  <c r="H37" i="1" s="1"/>
  <c r="G22" i="1"/>
  <c r="G29" i="1" s="1"/>
  <c r="F22" i="1"/>
  <c r="F29" i="1" s="1"/>
  <c r="E22" i="1"/>
  <c r="D22" i="1"/>
  <c r="C22" i="1"/>
  <c r="B22" i="1"/>
  <c r="I21" i="1"/>
  <c r="H19" i="1"/>
  <c r="G19" i="1"/>
  <c r="G37" i="1" s="1"/>
  <c r="I18" i="1"/>
  <c r="I17" i="1"/>
  <c r="I16" i="1"/>
  <c r="H16" i="1"/>
  <c r="G16" i="1"/>
  <c r="F16" i="1"/>
  <c r="E16" i="1"/>
  <c r="D16" i="1"/>
  <c r="C16" i="1"/>
  <c r="C19" i="1" s="1"/>
  <c r="C37" i="1" s="1"/>
  <c r="B16" i="1"/>
  <c r="B19" i="1" s="1"/>
  <c r="I15" i="1"/>
  <c r="I14" i="1"/>
  <c r="I13" i="1"/>
  <c r="I12" i="1" s="1"/>
  <c r="I19" i="1" s="1"/>
  <c r="I37" i="1" s="1"/>
  <c r="H12" i="1"/>
  <c r="G12" i="1"/>
  <c r="F12" i="1"/>
  <c r="F19" i="1" s="1"/>
  <c r="F37" i="1" s="1"/>
  <c r="E12" i="1"/>
  <c r="E19" i="1" s="1"/>
  <c r="D12" i="1"/>
  <c r="D19" i="1" s="1"/>
  <c r="D37" i="1" s="1"/>
  <c r="C12" i="1"/>
  <c r="B12" i="1"/>
  <c r="I11" i="1"/>
  <c r="E37" i="1" l="1"/>
  <c r="C76" i="1"/>
  <c r="G283" i="1"/>
  <c r="I36" i="1"/>
  <c r="E103" i="1"/>
  <c r="E110" i="1" s="1"/>
  <c r="I557" i="1"/>
  <c r="I559" i="1" s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<sst xmlns="http://schemas.openxmlformats.org/spreadsheetml/2006/main" count="642" uniqueCount="421">
  <si>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</si>
  <si>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</si>
  <si>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</si>
  <si>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</si>
  <si>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</si>
  <si>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</si>
  <si>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</si>
  <si>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</si>
  <si>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</si>
  <si>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</si>
  <si>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</si>
  <si>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</si>
  <si>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</si>
  <si>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</si>
  <si>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</si>
  <si>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</si>
  <si>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</si>
  <si>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</si>
  <si>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</si>
  <si>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</si>
  <si>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</si>
  <si>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</si>
  <si>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</si>
  <si>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</si>
  <si>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</si>
  <si>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</si>
  <si>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</si>
  <si>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</si>
  <si>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</si>
  <si>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</si>
  <si>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</si>
  <si>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</si>
  <si>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</si>
  <si>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</si>
  <si>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</si>
  <si>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</si>
  <si>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</si>
  <si>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</si>
  <si>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</si>
  <si>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</si>
  <si>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</si>
  <si>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</si>
  <si>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</si>
  <si>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</si>
  <si>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</si>
  <si>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</si>
  <si>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</si>
  <si>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</si>
  <si>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</si>
  <si>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</si>
  <si>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</si>
  <si>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</si>
  <si>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</si>
  <si>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</si>
  <si>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</si>
  <si>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</si>
  <si>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</si>
  <si>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</si>
  <si>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</si>
  <si>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</si>
  <si>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</si>
  <si>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</si>
  <si>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</si>
  <si>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</si>
  <si>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</si>
  <si>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</si>
  <si>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</si>
  <si>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</si>
  <si>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</si>
  <si>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</si>
  <si>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</si>
  <si>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</si>
  <si>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</si>
  <si>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</si>
  <si>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</si>
  <si>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</si>
  <si>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</si>
  <si>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</si>
  <si>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</si>
  <si>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</si>
  <si>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</si>
  <si>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</si>
  <si>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</si>
  <si>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</si>
  <si>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</si>
  <si>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</si>
  <si>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</si>
  <si>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</si>
  <si>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</si>
  <si>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</si>
  <si>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</si>
  <si>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</si>
  <si>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</si>
  <si>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</si>
  <si>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</si>
  <si>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</si>
  <si>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</si>
  <si>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</si>
  <si>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</si>
  <si>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</si>
  <si>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</si>
  <si>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</si>
  <si>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</si>
  <si>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</si>
  <si>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</si>
  <si>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</si>
  <si>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</si>
  <si>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</si>
  <si>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</si>
  <si>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</si>
  <si>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</si>
  <si>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</si>
  <si>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</si>
  <si>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</si>
  <si>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</si>
  <si>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</si>
  <si>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</si>
  <si>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</si>
  <si>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</si>
  <si>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</si>
  <si>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</si>
  <si>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</si>
  <si>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</si>
  <si>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</si>
  <si>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</si>
  <si>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</si>
  <si>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</si>
  <si>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</si>
  <si>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</si>
  <si>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</si>
  <si>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</si>
  <si>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</si>
  <si>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</si>
  <si>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</si>
  <si>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</si>
  <si>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</si>
  <si>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</si>
  <si>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</si>
  <si>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</si>
  <si>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</si>
  <si>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</si>
  <si>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</si>
  <si>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</si>
  <si>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</si>
  <si>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</si>
  <si>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</si>
  <si>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</si>
  <si>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</si>
  <si>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</si>
  <si>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</si>
  <si>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</si>
  <si>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</si>
  <si>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</si>
  <si>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</si>
  <si>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</si>
  <si>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</si>
  <si>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</si>
  <si>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</si>
  <si>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</si>
  <si>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</si>
  <si>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</si>
  <si>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</si>
  <si>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</si>
  <si>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</si>
  <si>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</si>
  <si>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</si>
  <si>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</si>
  <si>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</si>
  <si>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</si>
  <si>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</si>
  <si>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</si>
  <si>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</si>
  <si>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</si>
  <si>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</si>
  <si>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</si>
  <si>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</si>
  <si>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</si>
  <si>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</si>
  <si>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</si>
  <si>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</si>
  <si>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</si>
  <si>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</si>
  <si>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</si>
  <si>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</si>
  <si>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</si>
  <si>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</si>
  <si>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</si>
  <si>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</si>
  <si>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</si>
  <si>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</si>
  <si>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</si>
  <si>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</si>
  <si>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</si>
  <si>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</si>
  <si>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</si>
  <si>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</si>
  <si>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</si>
  <si>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</si>
  <si>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</si>
  <si>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</si>
  <si>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</si>
  <si>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</si>
  <si>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</si>
  <si>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</si>
  <si>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</si>
  <si>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</si>
  <si>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</si>
  <si>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</si>
  <si>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</si>
  <si>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</si>
  <si>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</si>
  <si>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</si>
  <si>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</si>
  <si>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</si>
  <si>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</si>
  <si>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</si>
  <si>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</si>
  <si>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</si>
  <si>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</si>
  <si>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</si>
  <si>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</si>
  <si>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</si>
  <si>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</si>
  <si>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</si>
  <si>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</si>
  <si>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</si>
  <si>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</si>
  <si>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</si>
  <si>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</si>
  <si>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</si>
  <si>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</si>
  <si>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</si>
  <si>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</si>
  <si>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</si>
  <si>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</si>
  <si>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</si>
  <si>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</si>
  <si>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</si>
  <si>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</si>
  <si>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</si>
  <si>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</si>
  <si>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</si>
  <si>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</si>
  <si>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</si>
  <si>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</si>
  <si>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</si>
  <si>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</si>
  <si>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</si>
  <si>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</si>
  <si>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</si>
  <si>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</si>
  <si>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</si>
  <si>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</si>
  <si>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</si>
  <si>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</si>
  <si>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</si>
  <si>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</si>
  <si>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</si>
  <si>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</si>
  <si>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</si>
  <si>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</si>
  <si>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</si>
  <si>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</si>
  <si>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</si>
  <si>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</si>
  <si>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</si>
  <si>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</si>
  <si>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</si>
  <si>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</si>
  <si>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</si>
  <si>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</si>
  <si>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</si>
  <si>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</si>
  <si>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</si>
  <si>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</si>
  <si>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</si>
  <si>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</si>
  <si>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</si>
  <si>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</si>
  <si>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</si>
  <si>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</si>
  <si>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</si>
  <si>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</si>
  <si>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</si>
  <si>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</si>
  <si>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</si>
  <si>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</si>
  <si>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</si>
  <si>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</si>
  <si>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</si>
  <si>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</si>
  <si>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</si>
  <si>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</si>
  <si>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</si>
  <si>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</si>
  <si>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</si>
  <si>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</si>
  <si>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</si>
  <si>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</si>
  <si>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</si>
  <si>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</si>
  <si>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</si>
  <si>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</si>
  <si>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</si>
  <si>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</si>
  <si>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</si>
  <si>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</si>
  <si>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</si>
  <si>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</si>
  <si>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</si>
  <si>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</si>
  <si>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</si>
  <si>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</si>
  <si>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</si>
  <si>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</si>
  <si>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</si>
  <si>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</si>
  <si>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</si>
  <si>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</si>
  <si>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</si>
  <si>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</si>
  <si>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</si>
  <si>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</si>
  <si>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</si>
  <si>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</si>
  <si>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</si>
  <si>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</si>
  <si>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</si>
  <si>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</si>
  <si>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</si>
  <si>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</si>
  <si>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</si>
  <si>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</si>
  <si>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</si>
  <si>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</si>
  <si>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</si>
  <si>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</si>
  <si>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</si>
  <si>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</si>
  <si>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</si>
  <si>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</si>
  <si>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</si>
  <si>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</si>
  <si>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</si>
  <si>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</si>
  <si>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</si>
  <si>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</si>
  <si>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</si>
  <si>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</si>
  <si>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</si>
  <si>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</si>
  <si>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</si>
  <si>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</si>
  <si>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</si>
  <si>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</si>
  <si>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</si>
  <si>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</si>
  <si>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</si>
  <si>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</si>
  <si>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</si>
  <si>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</si>
  <si>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</si>
  <si>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</si>
  <si>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</si>
  <si>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</si>
  <si>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</si>
  <si>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</si>
  <si>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</si>
  <si>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</si>
  <si>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</si>
  <si>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</si>
  <si>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</si>
  <si>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</si>
  <si>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</si>
  <si>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</si>
  <si>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</si>
  <si>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</si>
  <si>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</si>
  <si>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</si>
  <si>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</si>
  <si>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</si>
  <si>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</si>
  <si>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</si>
  <si>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</si>
  <si>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</si>
  <si>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</si>
  <si>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</si>
  <si>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</si>
  <si>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</si>
  <si>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</si>
  <si>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</si>
  <si>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</si>
  <si>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</si>
  <si>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</si>
  <si>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</si>
  <si>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</si>
  <si>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 xml:space="preserve">Instytucje Kultury 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</si>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</sst>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46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6" xfId="0" applyNumberFormat="1" applyFont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Border="1" applyAlignment="1" applyProtection="1">
      <alignment vertical="center"/>
      <protection locked="0"/>
    </xf>
    <xf numFmtId="4" fontId="30" fillId="0" borderId="63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2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Border="1" applyAlignment="1" applyProtection="1">
      <alignment vertical="center"/>
      <protection locked="0"/>
    </xf>
    <xf numFmtId="4" fontId="56" fillId="0" borderId="46" xfId="0" applyNumberFormat="1" applyFont="1" applyBorder="1" applyAlignment="1" applyProtection="1">
      <alignment vertical="center"/>
      <protection locked="0"/>
    </xf>
    <xf numFmtId="4" fontId="56" fillId="0" borderId="45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" xfId="0" applyNumberFormat="1" applyFont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C7EBF7ED-7364-4D63-BA43-FD8D090D18B4}"/>
    <cellStyle name="Normalny" xfId="0" builtinId="0"/>
    <cellStyle name="Normalny 2" xfId="4" xr:uid="{0E81D49C-FE12-4927-9CC3-AB28D86DB7A8}"/>
    <cellStyle name="Normalny 3" xfId="5" xr:uid="{8E628DC7-6F06-4184-8A93-7FD34D03D75A}"/>
    <cellStyle name="Normalny_dzielnice termin spr." xfId="2" xr:uid="{B638FF50-9B32-4145-AECA-C8CFAB0D1178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E6AC7-0141-4A63-8EF6-22449AADB00E}">
  <sheetPr>
    <tabColor rgb="FF92D050"/>
  </sheetPr>
  <dimension ref="A2:J1030"/>
  <sheetViews>
    <sheetView tabSelected="1" view="pageLayout" topLeftCell="A1003" zoomScale="90" zoomScaleNormal="100" zoomScalePageLayoutView="90" workbookViewId="0">
      <selection activeCell="C1039" sqref="C103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242163.49</v>
      </c>
      <c r="E11" s="39">
        <v>196565.02</v>
      </c>
      <c r="F11" s="39"/>
      <c r="G11" s="39">
        <v>219255.96</v>
      </c>
      <c r="H11" s="39"/>
      <c r="I11" s="40">
        <f>SUM(B11:H11)</f>
        <v>657984.47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6280</v>
      </c>
      <c r="F12" s="42">
        <f t="shared" si="0"/>
        <v>0</v>
      </c>
      <c r="G12" s="42">
        <f t="shared" si="0"/>
        <v>21211.81</v>
      </c>
      <c r="H12" s="42">
        <f t="shared" si="0"/>
        <v>0</v>
      </c>
      <c r="I12" s="40">
        <f t="shared" si="0"/>
        <v>27491.81</v>
      </c>
    </row>
    <row r="13" spans="1:10">
      <c r="A13" s="43" t="s">
        <v>16</v>
      </c>
      <c r="B13" s="44"/>
      <c r="C13" s="44"/>
      <c r="D13" s="44"/>
      <c r="E13" s="45">
        <v>6280</v>
      </c>
      <c r="F13" s="45"/>
      <c r="G13" s="45">
        <v>21211.81</v>
      </c>
      <c r="H13" s="45"/>
      <c r="I13" s="46">
        <f>SUM(B13:H13)</f>
        <v>27491.81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/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242163.49</v>
      </c>
      <c r="E19" s="42">
        <f t="shared" si="2"/>
        <v>202845.02</v>
      </c>
      <c r="F19" s="42">
        <f t="shared" si="2"/>
        <v>0</v>
      </c>
      <c r="G19" s="42">
        <f t="shared" si="2"/>
        <v>240467.77</v>
      </c>
      <c r="H19" s="42">
        <f t="shared" si="2"/>
        <v>0</v>
      </c>
      <c r="I19" s="40">
        <f t="shared" si="2"/>
        <v>685476.28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43892.15</v>
      </c>
      <c r="E21" s="39">
        <v>195781.02</v>
      </c>
      <c r="F21" s="39"/>
      <c r="G21" s="39">
        <v>219255.96</v>
      </c>
      <c r="H21" s="39"/>
      <c r="I21" s="40">
        <f>SUM(B21:H21)</f>
        <v>458929.13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6054.09</v>
      </c>
      <c r="E22" s="42">
        <f t="shared" si="3"/>
        <v>6966</v>
      </c>
      <c r="F22" s="42">
        <f t="shared" si="3"/>
        <v>0</v>
      </c>
      <c r="G22" s="42">
        <f t="shared" si="3"/>
        <v>21211.81</v>
      </c>
      <c r="H22" s="42">
        <f t="shared" si="3"/>
        <v>0</v>
      </c>
      <c r="I22" s="40">
        <f t="shared" si="3"/>
        <v>34231.9</v>
      </c>
    </row>
    <row r="23" spans="1:9">
      <c r="A23" s="43" t="s">
        <v>23</v>
      </c>
      <c r="B23" s="45"/>
      <c r="C23" s="45"/>
      <c r="D23" s="45">
        <v>6054.09</v>
      </c>
      <c r="E23" s="45">
        <v>686</v>
      </c>
      <c r="F23" s="45"/>
      <c r="G23" s="45"/>
      <c r="H23" s="44"/>
      <c r="I23" s="46">
        <f t="shared" ref="I23:I28" si="4">SUM(B23:H23)</f>
        <v>6740.09</v>
      </c>
    </row>
    <row r="24" spans="1:9">
      <c r="A24" s="43" t="s">
        <v>17</v>
      </c>
      <c r="B24" s="44"/>
      <c r="C24" s="44"/>
      <c r="D24" s="45"/>
      <c r="E24" s="45">
        <v>6280</v>
      </c>
      <c r="F24" s="45"/>
      <c r="G24" s="45">
        <v>21211.81</v>
      </c>
      <c r="H24" s="44"/>
      <c r="I24" s="46">
        <f t="shared" si="4"/>
        <v>27491.81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49946.240000000005</v>
      </c>
      <c r="E29" s="42">
        <f t="shared" si="6"/>
        <v>202747.02</v>
      </c>
      <c r="F29" s="42">
        <f t="shared" si="6"/>
        <v>0</v>
      </c>
      <c r="G29" s="42">
        <f t="shared" si="6"/>
        <v>240467.77</v>
      </c>
      <c r="H29" s="42">
        <f t="shared" si="6"/>
        <v>0</v>
      </c>
      <c r="I29" s="40">
        <f t="shared" si="6"/>
        <v>493161.03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198271.34</v>
      </c>
      <c r="E36" s="52">
        <f>E11-E21-E31</f>
        <v>784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199055.33999999997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192217.25</v>
      </c>
      <c r="E37" s="56">
        <f t="shared" si="9"/>
        <v>98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192315.25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11745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11745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11745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11745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2">B138+B139-B140</f>
        <v>0</v>
      </c>
      <c r="C141" s="176">
        <f t="shared" si="12"/>
        <v>0</v>
      </c>
      <c r="D141" s="176">
        <f t="shared" si="12"/>
        <v>0</v>
      </c>
      <c r="E141" s="177">
        <f t="shared" si="12"/>
        <v>0</v>
      </c>
      <c r="F141" s="178">
        <f t="shared" si="12"/>
        <v>0</v>
      </c>
      <c r="G141" s="179">
        <f t="shared" si="12"/>
        <v>0</v>
      </c>
      <c r="H141" s="180">
        <f t="shared" si="12"/>
        <v>0</v>
      </c>
      <c r="I141" s="181">
        <f t="shared" si="12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/>
      <c r="F238" s="231"/>
      <c r="G238" s="231"/>
      <c r="H238" s="231"/>
      <c r="I238" s="288">
        <f>E238+F238-G238-H238</f>
        <v>0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0</v>
      </c>
      <c r="F241" s="296">
        <f>F236+F238+F240</f>
        <v>0</v>
      </c>
      <c r="G241" s="296">
        <f>G236+G238+G240</f>
        <v>0</v>
      </c>
      <c r="H241" s="296">
        <f>H236+H238+H240</f>
        <v>0</v>
      </c>
      <c r="I241" s="297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3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3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3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3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3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3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3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3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4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4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4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4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4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4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4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4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4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4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4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4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4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4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4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4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4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4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5">SUM(C332:C335)</f>
        <v>0</v>
      </c>
      <c r="D338" s="242">
        <f t="shared" si="15"/>
        <v>0</v>
      </c>
      <c r="E338" s="242">
        <f t="shared" si="15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0</v>
      </c>
      <c r="D458" s="435">
        <f>SUM(D459:D468)</f>
        <v>225.08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/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/>
      <c r="D468" s="449">
        <v>225.08</v>
      </c>
    </row>
    <row r="469" spans="1:4" ht="14.25" thickBot="1">
      <c r="A469" s="433" t="s">
        <v>197</v>
      </c>
      <c r="B469" s="434"/>
      <c r="C469" s="412">
        <f>SUM(C470:C479)</f>
        <v>0</v>
      </c>
      <c r="D469" s="413">
        <f>SUM(D470:D479)</f>
        <v>207.1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394"/>
      <c r="D473" s="444"/>
    </row>
    <row r="474" spans="1:4" ht="24.75" customHeight="1">
      <c r="A474" s="445" t="s">
        <v>192</v>
      </c>
      <c r="B474" s="446"/>
      <c r="C474" s="394"/>
      <c r="D474" s="444">
        <v>83</v>
      </c>
    </row>
    <row r="475" spans="1:4">
      <c r="A475" s="445" t="s">
        <v>193</v>
      </c>
      <c r="B475" s="446"/>
      <c r="C475" s="394"/>
      <c r="D475" s="444"/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/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/>
      <c r="D479" s="451">
        <v>124.1</v>
      </c>
    </row>
    <row r="480" spans="1:4" ht="14.25" thickBot="1">
      <c r="A480" s="452" t="s">
        <v>12</v>
      </c>
      <c r="B480" s="453"/>
      <c r="C480" s="454">
        <f>C458+C469</f>
        <v>0</v>
      </c>
      <c r="D480" s="297">
        <f>D458+D469</f>
        <v>432.18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94"/>
      <c r="D516" s="346"/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56013.94</v>
      </c>
      <c r="D523" s="480">
        <v>23959.16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1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6">SUM(B545:B547)</f>
        <v>0</v>
      </c>
      <c r="C544" s="503">
        <f t="shared" si="16"/>
        <v>0</v>
      </c>
      <c r="D544" s="503">
        <f t="shared" si="16"/>
        <v>0</v>
      </c>
      <c r="E544" s="503">
        <f t="shared" si="16"/>
        <v>0</v>
      </c>
      <c r="F544" s="503">
        <f t="shared" si="16"/>
        <v>0</v>
      </c>
      <c r="G544" s="503">
        <f t="shared" si="16"/>
        <v>0</v>
      </c>
      <c r="H544" s="503">
        <f t="shared" si="16"/>
        <v>0</v>
      </c>
      <c r="I544" s="504">
        <f t="shared" si="16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7">SUM(B549:B552)</f>
        <v>0</v>
      </c>
      <c r="C548" s="511">
        <f t="shared" si="17"/>
        <v>0</v>
      </c>
      <c r="D548" s="511">
        <f t="shared" si="17"/>
        <v>0</v>
      </c>
      <c r="E548" s="511">
        <f t="shared" si="17"/>
        <v>0</v>
      </c>
      <c r="F548" s="511">
        <f t="shared" si="17"/>
        <v>0</v>
      </c>
      <c r="G548" s="511">
        <f t="shared" si="17"/>
        <v>0</v>
      </c>
      <c r="H548" s="511">
        <f t="shared" si="17"/>
        <v>0</v>
      </c>
      <c r="I548" s="313">
        <f t="shared" si="17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>B543+B544-B548</f>
        <v>0</v>
      </c>
      <c r="C553" s="515">
        <f>C543+C544-C548</f>
        <v>0</v>
      </c>
      <c r="D553" s="515">
        <f>D543+D544-D548</f>
        <v>0</v>
      </c>
      <c r="E553" s="515">
        <f t="shared" ref="E553:H553" si="18">E543+E544-E548</f>
        <v>0</v>
      </c>
      <c r="F553" s="515">
        <f t="shared" si="18"/>
        <v>0</v>
      </c>
      <c r="G553" s="515">
        <f t="shared" si="18"/>
        <v>0</v>
      </c>
      <c r="H553" s="515">
        <f t="shared" si="18"/>
        <v>0</v>
      </c>
      <c r="I553" s="516">
        <f>I543+I544-I548</f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9">C554+C555-C556</f>
        <v>0</v>
      </c>
      <c r="D557" s="541">
        <f t="shared" si="19"/>
        <v>0</v>
      </c>
      <c r="E557" s="531">
        <f t="shared" si="19"/>
        <v>0</v>
      </c>
      <c r="F557" s="539">
        <f t="shared" si="19"/>
        <v>0</v>
      </c>
      <c r="G557" s="542">
        <f t="shared" si="19"/>
        <v>0</v>
      </c>
      <c r="H557" s="541">
        <f t="shared" si="19"/>
        <v>0</v>
      </c>
      <c r="I557" s="531">
        <f t="shared" si="19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20">C543-C554</f>
        <v>0</v>
      </c>
      <c r="D558" s="544">
        <f t="shared" si="20"/>
        <v>0</v>
      </c>
      <c r="E558" s="544">
        <f t="shared" si="20"/>
        <v>0</v>
      </c>
      <c r="F558" s="544">
        <f t="shared" si="20"/>
        <v>0</v>
      </c>
      <c r="G558" s="544">
        <f t="shared" si="20"/>
        <v>0</v>
      </c>
      <c r="H558" s="544">
        <f t="shared" si="20"/>
        <v>0</v>
      </c>
      <c r="I558" s="544">
        <f t="shared" si="20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21">C553-C557</f>
        <v>0</v>
      </c>
      <c r="D559" s="544">
        <f t="shared" si="21"/>
        <v>0</v>
      </c>
      <c r="E559" s="544">
        <f t="shared" si="21"/>
        <v>0</v>
      </c>
      <c r="F559" s="544">
        <f t="shared" si="21"/>
        <v>0</v>
      </c>
      <c r="G559" s="544">
        <f t="shared" si="21"/>
        <v>0</v>
      </c>
      <c r="H559" s="544">
        <f t="shared" si="21"/>
        <v>0</v>
      </c>
      <c r="I559" s="544">
        <f t="shared" si="21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/>
      <c r="D578" s="558"/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/>
      <c r="D580" s="562"/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0</v>
      </c>
      <c r="D581" s="564">
        <f>D582+D585+D586+D587+D588</f>
        <v>0</v>
      </c>
    </row>
    <row r="582" spans="1:9">
      <c r="A582" s="565" t="s">
        <v>245</v>
      </c>
      <c r="B582" s="566"/>
      <c r="C582" s="346">
        <f>C583-C584</f>
        <v>0</v>
      </c>
      <c r="D582" s="346">
        <f>D583-D584</f>
        <v>0</v>
      </c>
    </row>
    <row r="583" spans="1:9">
      <c r="A583" s="567" t="s">
        <v>246</v>
      </c>
      <c r="B583" s="568"/>
      <c r="C583" s="398"/>
      <c r="D583" s="398"/>
    </row>
    <row r="584" spans="1:9" ht="25.5" customHeight="1">
      <c r="A584" s="567" t="s">
        <v>247</v>
      </c>
      <c r="B584" s="568"/>
      <c r="C584" s="398"/>
      <c r="D584" s="398"/>
    </row>
    <row r="585" spans="1:9">
      <c r="A585" s="565" t="s">
        <v>248</v>
      </c>
      <c r="B585" s="566"/>
      <c r="C585" s="346"/>
      <c r="D585" s="346"/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/>
      <c r="D588" s="346"/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0</v>
      </c>
      <c r="D590" s="352">
        <f>SUM(D578+D579+D580+D581+D589)</f>
        <v>0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50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50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48717</v>
      </c>
      <c r="C685" s="606">
        <f>C686+C692</f>
        <v>174902</v>
      </c>
    </row>
    <row r="686" spans="1:3">
      <c r="A686" s="616" t="s">
        <v>266</v>
      </c>
      <c r="B686" s="378">
        <f>B688+B689+B690+B691</f>
        <v>0</v>
      </c>
      <c r="C686" s="378">
        <f>C688+C689+C690+C691</f>
        <v>0</v>
      </c>
    </row>
    <row r="687" spans="1:3">
      <c r="A687" s="617" t="s">
        <v>50</v>
      </c>
      <c r="B687" s="231"/>
      <c r="C687" s="232"/>
    </row>
    <row r="688" spans="1:3" hidden="1">
      <c r="A688" s="618"/>
      <c r="B688" s="231">
        <v>0</v>
      </c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48717</v>
      </c>
      <c r="C692" s="621">
        <f>SUM(C694:C695)</f>
        <v>174902</v>
      </c>
    </row>
    <row r="693" spans="1:9">
      <c r="A693" s="617" t="s">
        <v>50</v>
      </c>
      <c r="B693" s="231"/>
      <c r="C693" s="231"/>
    </row>
    <row r="694" spans="1:9" ht="25.5">
      <c r="A694" s="622" t="s">
        <v>270</v>
      </c>
      <c r="B694" s="237"/>
      <c r="C694" s="237">
        <v>0</v>
      </c>
    </row>
    <row r="695" spans="1:9" ht="45.75" thickBot="1">
      <c r="A695" s="623" t="s">
        <v>271</v>
      </c>
      <c r="B695" s="624">
        <v>48717</v>
      </c>
      <c r="C695" s="624">
        <v>174902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5"/>
      <c r="B699" s="625"/>
      <c r="C699" s="625"/>
      <c r="D699" s="625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6"/>
      <c r="C700" s="626"/>
      <c r="D700" s="626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7" t="s">
        <v>274</v>
      </c>
    </row>
    <row r="702" spans="1:9" ht="20.25" customHeight="1" thickBot="1">
      <c r="A702" s="628"/>
      <c r="B702" s="629"/>
      <c r="C702" s="628"/>
      <c r="D702" s="630"/>
      <c r="E702" s="631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2" t="s">
        <v>277</v>
      </c>
      <c r="B745" s="633"/>
      <c r="C745" s="633"/>
      <c r="D745" s="634"/>
      <c r="E745" s="635" t="s">
        <v>263</v>
      </c>
      <c r="F745" s="636" t="s">
        <v>264</v>
      </c>
      <c r="G745" s="637"/>
    </row>
    <row r="746" spans="1:7" ht="14.25" customHeight="1" thickBot="1">
      <c r="A746" s="638" t="s">
        <v>278</v>
      </c>
      <c r="B746" s="639"/>
      <c r="C746" s="639"/>
      <c r="D746" s="640"/>
      <c r="E746" s="641">
        <f>SUM(E747:E754)</f>
        <v>155839.4</v>
      </c>
      <c r="F746" s="641">
        <f>SUM(F747:F754)</f>
        <v>171935.4</v>
      </c>
      <c r="G746" s="642"/>
    </row>
    <row r="747" spans="1:7">
      <c r="A747" s="643" t="s">
        <v>279</v>
      </c>
      <c r="B747" s="644"/>
      <c r="C747" s="644"/>
      <c r="D747" s="645"/>
      <c r="E747" s="646"/>
      <c r="F747" s="647"/>
      <c r="G747" s="254"/>
    </row>
    <row r="748" spans="1:7">
      <c r="A748" s="648" t="s">
        <v>280</v>
      </c>
      <c r="B748" s="649"/>
      <c r="C748" s="649"/>
      <c r="D748" s="650"/>
      <c r="E748" s="651"/>
      <c r="F748" s="652"/>
      <c r="G748" s="254"/>
    </row>
    <row r="749" spans="1:7">
      <c r="A749" s="648" t="s">
        <v>281</v>
      </c>
      <c r="B749" s="649"/>
      <c r="C749" s="649"/>
      <c r="D749" s="650"/>
      <c r="E749" s="651"/>
      <c r="F749" s="652"/>
      <c r="G749" s="254"/>
    </row>
    <row r="750" spans="1:7">
      <c r="A750" s="653" t="s">
        <v>282</v>
      </c>
      <c r="B750" s="654"/>
      <c r="C750" s="654"/>
      <c r="D750" s="655"/>
      <c r="E750" s="652">
        <v>154850.29999999999</v>
      </c>
      <c r="F750" s="652">
        <v>170583</v>
      </c>
      <c r="G750" s="254"/>
    </row>
    <row r="751" spans="1:7">
      <c r="A751" s="648" t="s">
        <v>283</v>
      </c>
      <c r="B751" s="649"/>
      <c r="C751" s="649"/>
      <c r="D751" s="650"/>
      <c r="E751" s="651"/>
      <c r="F751" s="652"/>
      <c r="G751" s="254"/>
    </row>
    <row r="752" spans="1:7">
      <c r="A752" s="656" t="s">
        <v>284</v>
      </c>
      <c r="B752" s="657"/>
      <c r="C752" s="657"/>
      <c r="D752" s="658"/>
      <c r="E752" s="651"/>
      <c r="F752" s="652"/>
      <c r="G752" s="254"/>
    </row>
    <row r="753" spans="1:7">
      <c r="A753" s="656" t="s">
        <v>285</v>
      </c>
      <c r="B753" s="657"/>
      <c r="C753" s="657"/>
      <c r="D753" s="658"/>
      <c r="E753" s="651"/>
      <c r="F753" s="652"/>
      <c r="G753" s="254"/>
    </row>
    <row r="754" spans="1:7" ht="14.25" thickBot="1">
      <c r="A754" s="659" t="s">
        <v>286</v>
      </c>
      <c r="B754" s="660"/>
      <c r="C754" s="660"/>
      <c r="D754" s="661"/>
      <c r="E754" s="662">
        <v>989.1</v>
      </c>
      <c r="F754" s="662">
        <v>1352.4</v>
      </c>
      <c r="G754" s="254"/>
    </row>
    <row r="755" spans="1:7" ht="14.25" thickBot="1">
      <c r="A755" s="638" t="s">
        <v>287</v>
      </c>
      <c r="B755" s="639"/>
      <c r="C755" s="639"/>
      <c r="D755" s="640"/>
      <c r="E755" s="663"/>
      <c r="F755" s="663">
        <v>432.18</v>
      </c>
      <c r="G755" s="642"/>
    </row>
    <row r="756" spans="1:7" ht="14.25" thickBot="1">
      <c r="A756" s="664" t="s">
        <v>288</v>
      </c>
      <c r="B756" s="665"/>
      <c r="C756" s="665"/>
      <c r="D756" s="666"/>
      <c r="E756" s="667"/>
      <c r="F756" s="668"/>
      <c r="G756" s="642"/>
    </row>
    <row r="757" spans="1:7" ht="14.25" thickBot="1">
      <c r="A757" s="664" t="s">
        <v>289</v>
      </c>
      <c r="B757" s="665"/>
      <c r="C757" s="665"/>
      <c r="D757" s="666"/>
      <c r="E757" s="669"/>
      <c r="F757" s="663"/>
      <c r="G757" s="642"/>
    </row>
    <row r="758" spans="1:7" ht="14.25" thickBot="1">
      <c r="A758" s="664" t="s">
        <v>290</v>
      </c>
      <c r="B758" s="665"/>
      <c r="C758" s="665"/>
      <c r="D758" s="666"/>
      <c r="E758" s="669"/>
      <c r="F758" s="663"/>
      <c r="G758" s="642"/>
    </row>
    <row r="759" spans="1:7" ht="14.25" thickBot="1">
      <c r="A759" s="664" t="s">
        <v>291</v>
      </c>
      <c r="B759" s="665"/>
      <c r="C759" s="665"/>
      <c r="D759" s="666"/>
      <c r="E759" s="641">
        <f>E760+E768+E771+E774</f>
        <v>0</v>
      </c>
      <c r="F759" s="641">
        <f>F760+F768+F771+F774</f>
        <v>0</v>
      </c>
      <c r="G759" s="642"/>
    </row>
    <row r="760" spans="1:7">
      <c r="A760" s="643" t="s">
        <v>292</v>
      </c>
      <c r="B760" s="644"/>
      <c r="C760" s="644"/>
      <c r="D760" s="645"/>
      <c r="E760" s="670">
        <f>SUM(E761:E767)</f>
        <v>0</v>
      </c>
      <c r="F760" s="670">
        <f>SUM(F761:F767)</f>
        <v>0</v>
      </c>
      <c r="G760" s="254"/>
    </row>
    <row r="761" spans="1:7">
      <c r="A761" s="671" t="s">
        <v>293</v>
      </c>
      <c r="B761" s="672"/>
      <c r="C761" s="672"/>
      <c r="D761" s="673"/>
      <c r="E761" s="674"/>
      <c r="F761" s="675"/>
      <c r="G761" s="676"/>
    </row>
    <row r="762" spans="1:7">
      <c r="A762" s="671" t="s">
        <v>294</v>
      </c>
      <c r="B762" s="672"/>
      <c r="C762" s="672"/>
      <c r="D762" s="673"/>
      <c r="E762" s="674"/>
      <c r="F762" s="675"/>
      <c r="G762" s="676"/>
    </row>
    <row r="763" spans="1:7">
      <c r="A763" s="671" t="s">
        <v>295</v>
      </c>
      <c r="B763" s="672"/>
      <c r="C763" s="672"/>
      <c r="D763" s="673"/>
      <c r="E763" s="674"/>
      <c r="F763" s="675"/>
      <c r="G763" s="676"/>
    </row>
    <row r="764" spans="1:7">
      <c r="A764" s="671" t="s">
        <v>296</v>
      </c>
      <c r="B764" s="672"/>
      <c r="C764" s="672"/>
      <c r="D764" s="673"/>
      <c r="E764" s="674"/>
      <c r="F764" s="675"/>
      <c r="G764" s="676"/>
    </row>
    <row r="765" spans="1:7">
      <c r="A765" s="671" t="s">
        <v>297</v>
      </c>
      <c r="B765" s="672"/>
      <c r="C765" s="672"/>
      <c r="D765" s="673"/>
      <c r="E765" s="674"/>
      <c r="F765" s="675"/>
      <c r="G765" s="676"/>
    </row>
    <row r="766" spans="1:7">
      <c r="A766" s="671" t="s">
        <v>298</v>
      </c>
      <c r="B766" s="672"/>
      <c r="C766" s="672"/>
      <c r="D766" s="673"/>
      <c r="E766" s="674"/>
      <c r="F766" s="675"/>
      <c r="G766" s="676"/>
    </row>
    <row r="767" spans="1:7">
      <c r="A767" s="671" t="s">
        <v>299</v>
      </c>
      <c r="B767" s="672"/>
      <c r="C767" s="672"/>
      <c r="D767" s="673"/>
      <c r="E767" s="674"/>
      <c r="F767" s="675"/>
      <c r="G767" s="676"/>
    </row>
    <row r="768" spans="1:7">
      <c r="A768" s="656" t="s">
        <v>300</v>
      </c>
      <c r="B768" s="657"/>
      <c r="C768" s="657"/>
      <c r="D768" s="658"/>
      <c r="E768" s="677">
        <f>SUM(E769:E770)</f>
        <v>0</v>
      </c>
      <c r="F768" s="677">
        <f>SUM(F769:F770)</f>
        <v>0</v>
      </c>
      <c r="G768" s="254"/>
    </row>
    <row r="769" spans="1:7">
      <c r="A769" s="671" t="s">
        <v>301</v>
      </c>
      <c r="B769" s="672"/>
      <c r="C769" s="672"/>
      <c r="D769" s="673"/>
      <c r="E769" s="674"/>
      <c r="F769" s="675"/>
      <c r="G769" s="676"/>
    </row>
    <row r="770" spans="1:7">
      <c r="A770" s="671" t="s">
        <v>302</v>
      </c>
      <c r="B770" s="672"/>
      <c r="C770" s="672"/>
      <c r="D770" s="673"/>
      <c r="E770" s="674"/>
      <c r="F770" s="675"/>
      <c r="G770" s="676"/>
    </row>
    <row r="771" spans="1:7">
      <c r="A771" s="648" t="s">
        <v>303</v>
      </c>
      <c r="B771" s="649"/>
      <c r="C771" s="649"/>
      <c r="D771" s="650"/>
      <c r="E771" s="677">
        <f>SUM(E772:E773)</f>
        <v>0</v>
      </c>
      <c r="F771" s="677">
        <f>SUM(F772:F773)</f>
        <v>0</v>
      </c>
      <c r="G771" s="254"/>
    </row>
    <row r="772" spans="1:7">
      <c r="A772" s="671" t="s">
        <v>304</v>
      </c>
      <c r="B772" s="672"/>
      <c r="C772" s="672"/>
      <c r="D772" s="673"/>
      <c r="E772" s="674"/>
      <c r="F772" s="675"/>
      <c r="G772" s="676"/>
    </row>
    <row r="773" spans="1:7">
      <c r="A773" s="671" t="s">
        <v>305</v>
      </c>
      <c r="B773" s="672"/>
      <c r="C773" s="672"/>
      <c r="D773" s="673"/>
      <c r="E773" s="674"/>
      <c r="F773" s="675"/>
      <c r="G773" s="676"/>
    </row>
    <row r="774" spans="1:7">
      <c r="A774" s="648" t="s">
        <v>306</v>
      </c>
      <c r="B774" s="649"/>
      <c r="C774" s="649"/>
      <c r="D774" s="650"/>
      <c r="E774" s="677">
        <f>SUM(E775:E788)</f>
        <v>0</v>
      </c>
      <c r="F774" s="677">
        <f>SUM(F775:F788)</f>
        <v>0</v>
      </c>
      <c r="G774" s="254"/>
    </row>
    <row r="775" spans="1:7">
      <c r="A775" s="671" t="s">
        <v>307</v>
      </c>
      <c r="B775" s="672"/>
      <c r="C775" s="672"/>
      <c r="D775" s="673"/>
      <c r="E775" s="651"/>
      <c r="F775" s="652"/>
      <c r="G775" s="254"/>
    </row>
    <row r="776" spans="1:7">
      <c r="A776" s="671" t="s">
        <v>308</v>
      </c>
      <c r="B776" s="672"/>
      <c r="C776" s="672"/>
      <c r="D776" s="673"/>
      <c r="E776" s="651"/>
      <c r="F776" s="652"/>
      <c r="G776" s="254"/>
    </row>
    <row r="777" spans="1:7">
      <c r="A777" s="671" t="s">
        <v>309</v>
      </c>
      <c r="B777" s="672"/>
      <c r="C777" s="672"/>
      <c r="D777" s="673"/>
      <c r="E777" s="651"/>
      <c r="F777" s="652"/>
      <c r="G777" s="254"/>
    </row>
    <row r="778" spans="1:7">
      <c r="A778" s="671" t="s">
        <v>310</v>
      </c>
      <c r="B778" s="672"/>
      <c r="C778" s="672"/>
      <c r="D778" s="673"/>
      <c r="E778" s="651"/>
      <c r="F778" s="652"/>
      <c r="G778" s="254"/>
    </row>
    <row r="779" spans="1:7">
      <c r="A779" s="671" t="s">
        <v>311</v>
      </c>
      <c r="B779" s="672"/>
      <c r="C779" s="672"/>
      <c r="D779" s="673"/>
      <c r="E779" s="651"/>
      <c r="F779" s="652"/>
      <c r="G779" s="254"/>
    </row>
    <row r="780" spans="1:7">
      <c r="A780" s="671" t="s">
        <v>312</v>
      </c>
      <c r="B780" s="672"/>
      <c r="C780" s="672"/>
      <c r="D780" s="673"/>
      <c r="E780" s="651"/>
      <c r="F780" s="652"/>
      <c r="G780" s="254"/>
    </row>
    <row r="781" spans="1:7">
      <c r="A781" s="671" t="s">
        <v>313</v>
      </c>
      <c r="B781" s="672"/>
      <c r="C781" s="672"/>
      <c r="D781" s="673"/>
      <c r="E781" s="651"/>
      <c r="F781" s="652"/>
      <c r="G781" s="254"/>
    </row>
    <row r="782" spans="1:7">
      <c r="A782" s="671" t="s">
        <v>314</v>
      </c>
      <c r="B782" s="672"/>
      <c r="C782" s="672"/>
      <c r="D782" s="673"/>
      <c r="E782" s="651"/>
      <c r="F782" s="652"/>
      <c r="G782" s="254"/>
    </row>
    <row r="783" spans="1:7">
      <c r="A783" s="671" t="s">
        <v>315</v>
      </c>
      <c r="B783" s="672"/>
      <c r="C783" s="672"/>
      <c r="D783" s="673"/>
      <c r="E783" s="651"/>
      <c r="F783" s="652"/>
      <c r="G783" s="254"/>
    </row>
    <row r="784" spans="1:7">
      <c r="A784" s="678" t="s">
        <v>316</v>
      </c>
      <c r="B784" s="679"/>
      <c r="C784" s="679"/>
      <c r="D784" s="680"/>
      <c r="E784" s="651"/>
      <c r="F784" s="652"/>
      <c r="G784" s="254"/>
    </row>
    <row r="785" spans="1:7">
      <c r="A785" s="678" t="s">
        <v>317</v>
      </c>
      <c r="B785" s="679"/>
      <c r="C785" s="679"/>
      <c r="D785" s="680"/>
      <c r="E785" s="651"/>
      <c r="F785" s="652"/>
      <c r="G785" s="254"/>
    </row>
    <row r="786" spans="1:7">
      <c r="A786" s="678" t="s">
        <v>318</v>
      </c>
      <c r="B786" s="679"/>
      <c r="C786" s="679"/>
      <c r="D786" s="680"/>
      <c r="E786" s="651"/>
      <c r="F786" s="652"/>
      <c r="G786" s="254"/>
    </row>
    <row r="787" spans="1:7">
      <c r="A787" s="681" t="s">
        <v>319</v>
      </c>
      <c r="B787" s="682"/>
      <c r="C787" s="682"/>
      <c r="D787" s="683"/>
      <c r="E787" s="651"/>
      <c r="F787" s="652"/>
      <c r="G787" s="254"/>
    </row>
    <row r="788" spans="1:7" ht="14.25" thickBot="1">
      <c r="A788" s="684" t="s">
        <v>299</v>
      </c>
      <c r="B788" s="685"/>
      <c r="C788" s="685"/>
      <c r="D788" s="686"/>
      <c r="E788" s="651"/>
      <c r="F788" s="652"/>
      <c r="G788" s="254"/>
    </row>
    <row r="789" spans="1:7" ht="14.25" thickBot="1">
      <c r="A789" s="687" t="s">
        <v>320</v>
      </c>
      <c r="B789" s="688"/>
      <c r="C789" s="688"/>
      <c r="D789" s="689"/>
      <c r="E789" s="690">
        <f>SUM(E746+E755+E756+E757+E758+E759)</f>
        <v>155839.4</v>
      </c>
      <c r="F789" s="690">
        <f>SUM(F746+F755+F756+F757+F758+F759)</f>
        <v>172367.58</v>
      </c>
      <c r="G789" s="642"/>
    </row>
    <row r="790" spans="1:7">
      <c r="A790" s="691"/>
      <c r="B790" s="691"/>
      <c r="C790" s="691"/>
      <c r="D790" s="691"/>
      <c r="E790" s="691"/>
      <c r="F790" s="691"/>
      <c r="G790" s="642"/>
    </row>
    <row r="791" spans="1:7">
      <c r="A791" s="12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31.15" customHeight="1">
      <c r="A793" s="692" t="s">
        <v>322</v>
      </c>
      <c r="B793" s="693"/>
      <c r="C793" s="694" t="s">
        <v>263</v>
      </c>
      <c r="D793" s="694" t="s">
        <v>264</v>
      </c>
    </row>
    <row r="794" spans="1:7" ht="15.75" customHeight="1" thickBot="1">
      <c r="A794" s="695"/>
      <c r="B794" s="696"/>
      <c r="C794" s="697"/>
      <c r="D794" s="697"/>
    </row>
    <row r="795" spans="1:7">
      <c r="A795" s="698" t="s">
        <v>323</v>
      </c>
      <c r="B795" s="699"/>
      <c r="C795" s="614">
        <v>66824.100000000006</v>
      </c>
      <c r="D795" s="614">
        <v>192679.76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26648.77</v>
      </c>
      <c r="D797" s="232">
        <v>20567.25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2408.65</v>
      </c>
      <c r="D800" s="232">
        <v>2474.8000000000002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1"/>
      <c r="D802" s="232"/>
    </row>
    <row r="803" spans="1:4" ht="33" customHeight="1">
      <c r="A803" s="445" t="s">
        <v>331</v>
      </c>
      <c r="B803" s="446"/>
      <c r="C803" s="700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1" t="s">
        <v>83</v>
      </c>
      <c r="B805" s="702"/>
      <c r="C805" s="703">
        <f>SUM(C795:C804)</f>
        <v>95881.52</v>
      </c>
      <c r="D805" s="703">
        <f>SUM(D795:D804)</f>
        <v>215721.81</v>
      </c>
    </row>
    <row r="835" spans="1:6" ht="14.25">
      <c r="A835" s="299" t="s">
        <v>332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4" t="s">
        <v>333</v>
      </c>
      <c r="B837" s="705"/>
      <c r="C837" s="705"/>
      <c r="D837" s="706"/>
      <c r="E837" s="604" t="s">
        <v>263</v>
      </c>
      <c r="F837" s="337" t="s">
        <v>264</v>
      </c>
    </row>
    <row r="838" spans="1:6" ht="14.25" thickBot="1">
      <c r="A838" s="419" t="s">
        <v>334</v>
      </c>
      <c r="B838" s="707"/>
      <c r="C838" s="707"/>
      <c r="D838" s="708"/>
      <c r="E838" s="709">
        <f>E839+E840+E841</f>
        <v>0</v>
      </c>
      <c r="F838" s="709">
        <f>F839+F840+F841</f>
        <v>0</v>
      </c>
    </row>
    <row r="839" spans="1:6">
      <c r="A839" s="710" t="s">
        <v>335</v>
      </c>
      <c r="B839" s="711"/>
      <c r="C839" s="711"/>
      <c r="D839" s="712"/>
      <c r="E839" s="713"/>
      <c r="F839" s="714"/>
    </row>
    <row r="840" spans="1:6">
      <c r="A840" s="715" t="s">
        <v>336</v>
      </c>
      <c r="B840" s="716"/>
      <c r="C840" s="716"/>
      <c r="D840" s="717"/>
      <c r="E840" s="718"/>
      <c r="F840" s="719"/>
    </row>
    <row r="841" spans="1:6" ht="14.25" thickBot="1">
      <c r="A841" s="720" t="s">
        <v>337</v>
      </c>
      <c r="B841" s="721"/>
      <c r="C841" s="721"/>
      <c r="D841" s="722"/>
      <c r="E841" s="723"/>
      <c r="F841" s="724"/>
    </row>
    <row r="842" spans="1:6" ht="14.25" thickBot="1">
      <c r="A842" s="725" t="s">
        <v>338</v>
      </c>
      <c r="B842" s="726"/>
      <c r="C842" s="726"/>
      <c r="D842" s="727"/>
      <c r="E842" s="728"/>
      <c r="F842" s="729"/>
    </row>
    <row r="843" spans="1:6" ht="14.25" thickBot="1">
      <c r="A843" s="730" t="s">
        <v>339</v>
      </c>
      <c r="B843" s="731"/>
      <c r="C843" s="731"/>
      <c r="D843" s="732"/>
      <c r="E843" s="728">
        <f>E844+E845+E846+E847+E848+E849+E850+E851+E852+E853</f>
        <v>450.97</v>
      </c>
      <c r="F843" s="728">
        <f>F844+F845+F846+F847+F848+F849+F850+F851+F852+F853</f>
        <v>368.44</v>
      </c>
    </row>
    <row r="844" spans="1:6">
      <c r="A844" s="733" t="s">
        <v>340</v>
      </c>
      <c r="B844" s="734"/>
      <c r="C844" s="734"/>
      <c r="D844" s="735"/>
      <c r="E844" s="713"/>
      <c r="F844" s="713"/>
    </row>
    <row r="845" spans="1:6">
      <c r="A845" s="736" t="s">
        <v>341</v>
      </c>
      <c r="B845" s="737"/>
      <c r="C845" s="737"/>
      <c r="D845" s="738"/>
      <c r="E845" s="718"/>
      <c r="F845" s="718"/>
    </row>
    <row r="846" spans="1:6">
      <c r="A846" s="736" t="s">
        <v>342</v>
      </c>
      <c r="B846" s="737"/>
      <c r="C846" s="737"/>
      <c r="D846" s="738"/>
      <c r="E846" s="718"/>
      <c r="F846" s="718"/>
    </row>
    <row r="847" spans="1:6">
      <c r="A847" s="736" t="s">
        <v>343</v>
      </c>
      <c r="B847" s="737"/>
      <c r="C847" s="737"/>
      <c r="D847" s="738"/>
      <c r="E847" s="718"/>
      <c r="F847" s="719"/>
    </row>
    <row r="848" spans="1:6">
      <c r="A848" s="736" t="s">
        <v>344</v>
      </c>
      <c r="B848" s="737"/>
      <c r="C848" s="737"/>
      <c r="D848" s="738"/>
      <c r="E848" s="718"/>
      <c r="F848" s="719"/>
    </row>
    <row r="849" spans="1:6">
      <c r="A849" s="736" t="s">
        <v>345</v>
      </c>
      <c r="B849" s="737"/>
      <c r="C849" s="737"/>
      <c r="D849" s="738"/>
      <c r="E849" s="739"/>
      <c r="F849" s="740"/>
    </row>
    <row r="850" spans="1:6">
      <c r="A850" s="736" t="s">
        <v>346</v>
      </c>
      <c r="B850" s="737"/>
      <c r="C850" s="737"/>
      <c r="D850" s="738"/>
      <c r="E850" s="739"/>
      <c r="F850" s="740"/>
    </row>
    <row r="851" spans="1:6" ht="25.9" customHeight="1">
      <c r="A851" s="715" t="s">
        <v>347</v>
      </c>
      <c r="B851" s="716"/>
      <c r="C851" s="716"/>
      <c r="D851" s="717"/>
      <c r="E851" s="718"/>
      <c r="F851" s="719"/>
    </row>
    <row r="852" spans="1:6" ht="54.6" customHeight="1">
      <c r="A852" s="715" t="s">
        <v>348</v>
      </c>
      <c r="B852" s="716"/>
      <c r="C852" s="716"/>
      <c r="D852" s="717"/>
      <c r="E852" s="739"/>
      <c r="F852" s="740"/>
    </row>
    <row r="853" spans="1:6" ht="53.45" customHeight="1" thickBot="1">
      <c r="A853" s="720" t="s">
        <v>349</v>
      </c>
      <c r="B853" s="721"/>
      <c r="C853" s="721"/>
      <c r="D853" s="722"/>
      <c r="E853" s="740">
        <v>450.97</v>
      </c>
      <c r="F853" s="740">
        <v>368.44</v>
      </c>
    </row>
    <row r="854" spans="1:6" ht="14.25" thickBot="1">
      <c r="A854" s="741" t="s">
        <v>83</v>
      </c>
      <c r="B854" s="742"/>
      <c r="C854" s="742"/>
      <c r="D854" s="743"/>
      <c r="E854" s="413">
        <f>SUM(E838+E842+E843)</f>
        <v>450.97</v>
      </c>
      <c r="F854" s="413">
        <f>SUM(F838+F842+F843)</f>
        <v>368.44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4" t="s">
        <v>352</v>
      </c>
      <c r="B881" s="745"/>
      <c r="C881" s="745"/>
      <c r="D881" s="746"/>
      <c r="E881" s="747"/>
      <c r="F881" s="747"/>
    </row>
    <row r="882" spans="1:6" ht="14.25" thickBot="1">
      <c r="A882" s="419" t="s">
        <v>353</v>
      </c>
      <c r="B882" s="707"/>
      <c r="C882" s="707"/>
      <c r="D882" s="708"/>
      <c r="E882" s="606">
        <f>SUM(E883+E884+E888)</f>
        <v>0</v>
      </c>
      <c r="F882" s="606">
        <f>SUM(F883+F884+F888)</f>
        <v>0</v>
      </c>
    </row>
    <row r="883" spans="1:6">
      <c r="A883" s="748" t="s">
        <v>354</v>
      </c>
      <c r="B883" s="749"/>
      <c r="C883" s="749"/>
      <c r="D883" s="750"/>
      <c r="E883" s="246"/>
      <c r="F883" s="246"/>
    </row>
    <row r="884" spans="1:6">
      <c r="A884" s="314" t="s">
        <v>355</v>
      </c>
      <c r="B884" s="751"/>
      <c r="C884" s="751"/>
      <c r="D884" s="752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356</v>
      </c>
      <c r="B885" s="753"/>
      <c r="C885" s="753"/>
      <c r="D885" s="464"/>
      <c r="E885" s="231"/>
      <c r="F885" s="231"/>
    </row>
    <row r="886" spans="1:6">
      <c r="A886" s="325" t="s">
        <v>357</v>
      </c>
      <c r="B886" s="753"/>
      <c r="C886" s="753"/>
      <c r="D886" s="464"/>
      <c r="E886" s="231"/>
      <c r="F886" s="231"/>
    </row>
    <row r="887" spans="1:6">
      <c r="A887" s="325" t="s">
        <v>358</v>
      </c>
      <c r="B887" s="753"/>
      <c r="C887" s="753"/>
      <c r="D887" s="464"/>
      <c r="E887" s="231"/>
      <c r="F887" s="231"/>
    </row>
    <row r="888" spans="1:6">
      <c r="A888" s="465" t="s">
        <v>359</v>
      </c>
      <c r="B888" s="754"/>
      <c r="C888" s="754"/>
      <c r="D888" s="466"/>
      <c r="E888" s="224">
        <f>E889+E890+E891+E892+E893</f>
        <v>0</v>
      </c>
      <c r="F888" s="224">
        <f>F889+F890+F891+F892+F893</f>
        <v>0</v>
      </c>
    </row>
    <row r="889" spans="1:6">
      <c r="A889" s="325" t="s">
        <v>360</v>
      </c>
      <c r="B889" s="753"/>
      <c r="C889" s="753"/>
      <c r="D889" s="464"/>
      <c r="E889" s="231"/>
      <c r="F889" s="231"/>
    </row>
    <row r="890" spans="1:6">
      <c r="A890" s="325" t="s">
        <v>361</v>
      </c>
      <c r="B890" s="753"/>
      <c r="C890" s="753"/>
      <c r="D890" s="464"/>
      <c r="E890" s="231"/>
      <c r="F890" s="231"/>
    </row>
    <row r="891" spans="1:6">
      <c r="A891" s="325" t="s">
        <v>362</v>
      </c>
      <c r="B891" s="753"/>
      <c r="C891" s="753"/>
      <c r="D891" s="464"/>
      <c r="E891" s="231"/>
      <c r="F891" s="231"/>
    </row>
    <row r="892" spans="1:6">
      <c r="A892" s="325" t="s">
        <v>363</v>
      </c>
      <c r="B892" s="753"/>
      <c r="C892" s="753"/>
      <c r="D892" s="464"/>
      <c r="E892" s="231"/>
      <c r="F892" s="231"/>
    </row>
    <row r="893" spans="1:6" ht="65.45" customHeight="1" thickBot="1">
      <c r="A893" s="755" t="s">
        <v>364</v>
      </c>
      <c r="B893" s="756"/>
      <c r="C893" s="756"/>
      <c r="D893" s="757"/>
      <c r="E893" s="611"/>
      <c r="F893" s="611"/>
    </row>
    <row r="894" spans="1:6" ht="14.25" thickBot="1">
      <c r="A894" s="758" t="s">
        <v>365</v>
      </c>
      <c r="B894" s="759"/>
      <c r="C894" s="759"/>
      <c r="D894" s="760"/>
      <c r="E894" s="761">
        <f>SUM(E881+E882)</f>
        <v>0</v>
      </c>
      <c r="F894" s="761">
        <f>SUM(F881+F882)</f>
        <v>0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2"/>
      <c r="B923" s="763"/>
      <c r="C923" s="763"/>
      <c r="D923" s="764"/>
      <c r="E923" s="765" t="s">
        <v>263</v>
      </c>
      <c r="F923" s="766" t="s">
        <v>264</v>
      </c>
    </row>
    <row r="924" spans="1:6" ht="14.25" thickBot="1">
      <c r="A924" s="767" t="s">
        <v>367</v>
      </c>
      <c r="B924" s="768"/>
      <c r="C924" s="768"/>
      <c r="D924" s="769"/>
      <c r="E924" s="747"/>
      <c r="F924" s="747"/>
    </row>
    <row r="925" spans="1:6" ht="14.25" thickBot="1">
      <c r="A925" s="770" t="s">
        <v>368</v>
      </c>
      <c r="B925" s="771"/>
      <c r="C925" s="771"/>
      <c r="D925" s="772"/>
      <c r="E925" s="606">
        <f>SUM(E926:E927)</f>
        <v>0</v>
      </c>
      <c r="F925" s="606">
        <f>SUM(F926:F927)</f>
        <v>0</v>
      </c>
    </row>
    <row r="926" spans="1:6" ht="22.5" customHeight="1">
      <c r="A926" s="773" t="s">
        <v>369</v>
      </c>
      <c r="B926" s="774"/>
      <c r="C926" s="774"/>
      <c r="D926" s="775"/>
      <c r="E926" s="378"/>
      <c r="F926" s="378"/>
    </row>
    <row r="927" spans="1:6" ht="15.75" customHeight="1" thickBot="1">
      <c r="A927" s="776" t="s">
        <v>370</v>
      </c>
      <c r="B927" s="777"/>
      <c r="C927" s="777"/>
      <c r="D927" s="778"/>
      <c r="E927" s="237"/>
      <c r="F927" s="237"/>
    </row>
    <row r="928" spans="1:6">
      <c r="A928" s="779" t="s">
        <v>371</v>
      </c>
      <c r="B928" s="780"/>
      <c r="C928" s="780"/>
      <c r="D928" s="781"/>
      <c r="E928" s="782">
        <f>SUM(E929:E935)</f>
        <v>0</v>
      </c>
      <c r="F928" s="782">
        <f>SUM(F929:F935)</f>
        <v>0</v>
      </c>
    </row>
    <row r="929" spans="1:6">
      <c r="A929" s="783" t="s">
        <v>372</v>
      </c>
      <c r="B929" s="784"/>
      <c r="C929" s="784"/>
      <c r="D929" s="785"/>
      <c r="E929" s="224"/>
      <c r="F929" s="224"/>
    </row>
    <row r="930" spans="1:6">
      <c r="A930" s="783" t="s">
        <v>373</v>
      </c>
      <c r="B930" s="784"/>
      <c r="C930" s="784"/>
      <c r="D930" s="785"/>
      <c r="E930" s="231"/>
      <c r="F930" s="231"/>
    </row>
    <row r="931" spans="1:6">
      <c r="A931" s="786" t="s">
        <v>374</v>
      </c>
      <c r="B931" s="787"/>
      <c r="C931" s="787"/>
      <c r="D931" s="788"/>
      <c r="E931" s="378"/>
      <c r="F931" s="378"/>
    </row>
    <row r="932" spans="1:6">
      <c r="A932" s="789" t="s">
        <v>375</v>
      </c>
      <c r="B932" s="790"/>
      <c r="C932" s="790"/>
      <c r="D932" s="791"/>
      <c r="E932" s="231"/>
      <c r="F932" s="231"/>
    </row>
    <row r="933" spans="1:6">
      <c r="A933" s="789" t="s">
        <v>376</v>
      </c>
      <c r="B933" s="790"/>
      <c r="C933" s="790"/>
      <c r="D933" s="791"/>
      <c r="E933" s="237"/>
      <c r="F933" s="237"/>
    </row>
    <row r="934" spans="1:6">
      <c r="A934" s="789" t="s">
        <v>377</v>
      </c>
      <c r="B934" s="790"/>
      <c r="C934" s="790"/>
      <c r="D934" s="791"/>
      <c r="E934" s="237"/>
      <c r="F934" s="237"/>
    </row>
    <row r="935" spans="1:6" ht="14.25" thickBot="1">
      <c r="A935" s="792" t="s">
        <v>135</v>
      </c>
      <c r="B935" s="793"/>
      <c r="C935" s="793"/>
      <c r="D935" s="794"/>
      <c r="E935" s="237"/>
      <c r="F935" s="237"/>
    </row>
    <row r="936" spans="1:6" ht="16.5" thickBot="1">
      <c r="A936" s="701" t="s">
        <v>83</v>
      </c>
      <c r="B936" s="795"/>
      <c r="C936" s="795"/>
      <c r="D936" s="702"/>
      <c r="E936" s="796">
        <f>SUM(E924+E925+E928)</f>
        <v>0</v>
      </c>
      <c r="F936" s="796">
        <f>SUM(F924+F925+F928)</f>
        <v>0</v>
      </c>
    </row>
    <row r="937" spans="1:6" ht="15.75">
      <c r="A937" s="797"/>
      <c r="B937" s="797"/>
      <c r="C937" s="797"/>
      <c r="D937" s="797"/>
      <c r="E937" s="798"/>
      <c r="F937" s="798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368</v>
      </c>
      <c r="B942" s="707"/>
      <c r="C942" s="707"/>
      <c r="D942" s="708"/>
      <c r="E942" s="606">
        <f>E943+E944</f>
        <v>0</v>
      </c>
      <c r="F942" s="606">
        <f>F943+F944</f>
        <v>0</v>
      </c>
    </row>
    <row r="943" spans="1:6">
      <c r="A943" s="733" t="s">
        <v>379</v>
      </c>
      <c r="B943" s="734"/>
      <c r="C943" s="734"/>
      <c r="D943" s="735"/>
      <c r="E943" s="275"/>
      <c r="F943" s="799"/>
    </row>
    <row r="944" spans="1:6" ht="14.25" thickBot="1">
      <c r="A944" s="800" t="s">
        <v>380</v>
      </c>
      <c r="B944" s="801"/>
      <c r="C944" s="801"/>
      <c r="D944" s="802"/>
      <c r="E944" s="611"/>
      <c r="F944" s="612"/>
    </row>
    <row r="945" spans="1:6" ht="14.25" thickBot="1">
      <c r="A945" s="419" t="s">
        <v>381</v>
      </c>
      <c r="B945" s="707"/>
      <c r="C945" s="707"/>
      <c r="D945" s="708"/>
      <c r="E945" s="606">
        <f>SUM(E946:E951)</f>
        <v>0</v>
      </c>
      <c r="F945" s="606">
        <f>SUM(F946:F951)</f>
        <v>0</v>
      </c>
    </row>
    <row r="946" spans="1:6">
      <c r="A946" s="736" t="s">
        <v>382</v>
      </c>
      <c r="B946" s="737"/>
      <c r="C946" s="737"/>
      <c r="D946" s="738"/>
      <c r="E946" s="231"/>
      <c r="F946" s="231"/>
    </row>
    <row r="947" spans="1:6">
      <c r="A947" s="715" t="s">
        <v>383</v>
      </c>
      <c r="B947" s="716"/>
      <c r="C947" s="716"/>
      <c r="D947" s="717"/>
      <c r="E947" s="231"/>
      <c r="F947" s="231"/>
    </row>
    <row r="948" spans="1:6">
      <c r="A948" s="715" t="s">
        <v>384</v>
      </c>
      <c r="B948" s="716"/>
      <c r="C948" s="716"/>
      <c r="D948" s="717"/>
      <c r="E948" s="237"/>
      <c r="F948" s="237"/>
    </row>
    <row r="949" spans="1:6">
      <c r="A949" s="715" t="s">
        <v>385</v>
      </c>
      <c r="B949" s="716"/>
      <c r="C949" s="716"/>
      <c r="D949" s="717"/>
      <c r="E949" s="237"/>
      <c r="F949" s="237"/>
    </row>
    <row r="950" spans="1:6">
      <c r="A950" s="715" t="s">
        <v>386</v>
      </c>
      <c r="B950" s="716"/>
      <c r="C950" s="716"/>
      <c r="D950" s="717"/>
      <c r="E950" s="237"/>
      <c r="F950" s="237"/>
    </row>
    <row r="951" spans="1:6" ht="14.25" thickBot="1">
      <c r="A951" s="803" t="s">
        <v>135</v>
      </c>
      <c r="B951" s="804"/>
      <c r="C951" s="804"/>
      <c r="D951" s="805"/>
      <c r="E951" s="237"/>
      <c r="F951" s="237"/>
    </row>
    <row r="952" spans="1:6" ht="14.25" thickBot="1">
      <c r="A952" s="433"/>
      <c r="B952" s="806"/>
      <c r="C952" s="806"/>
      <c r="D952" s="434"/>
      <c r="E952" s="413">
        <f>SUM(E942+E945)</f>
        <v>0</v>
      </c>
      <c r="F952" s="413">
        <f>SUM(F942+F945)</f>
        <v>0</v>
      </c>
    </row>
    <row r="968" spans="1:6" ht="15.75">
      <c r="A968" s="807" t="s">
        <v>387</v>
      </c>
      <c r="B968" s="807"/>
      <c r="C968" s="807"/>
      <c r="D968" s="807"/>
      <c r="E968" s="807"/>
      <c r="F968" s="807"/>
    </row>
    <row r="969" spans="1:6" ht="14.25" thickBot="1">
      <c r="A969" s="808"/>
      <c r="B969" s="254"/>
      <c r="C969" s="254"/>
      <c r="D969" s="254"/>
      <c r="E969" s="254"/>
      <c r="F969" s="254"/>
    </row>
    <row r="970" spans="1:6" ht="14.25" thickBot="1">
      <c r="A970" s="809" t="s">
        <v>388</v>
      </c>
      <c r="B970" s="810"/>
      <c r="C970" s="811" t="s">
        <v>389</v>
      </c>
      <c r="D970" s="812"/>
      <c r="E970" s="812"/>
      <c r="F970" s="813"/>
    </row>
    <row r="971" spans="1:6" ht="14.25" thickBot="1">
      <c r="A971" s="814"/>
      <c r="B971" s="815"/>
      <c r="C971" s="816" t="s">
        <v>390</v>
      </c>
      <c r="D971" s="817" t="s">
        <v>391</v>
      </c>
      <c r="E971" s="818" t="s">
        <v>265</v>
      </c>
      <c r="F971" s="817" t="s">
        <v>268</v>
      </c>
    </row>
    <row r="972" spans="1:6">
      <c r="A972" s="819" t="s">
        <v>392</v>
      </c>
      <c r="B972" s="340"/>
      <c r="C972" s="820">
        <f>SUM(C973:C973)</f>
        <v>0</v>
      </c>
      <c r="D972" s="820">
        <f t="shared" ref="D972:F972" si="22">SUM(D973:D973)</f>
        <v>0</v>
      </c>
      <c r="E972" s="820">
        <f t="shared" si="22"/>
        <v>0</v>
      </c>
      <c r="F972" s="820">
        <f t="shared" si="22"/>
        <v>0</v>
      </c>
    </row>
    <row r="973" spans="1:6">
      <c r="A973" s="821" t="s">
        <v>393</v>
      </c>
      <c r="B973" s="344"/>
      <c r="C973" s="289"/>
      <c r="D973" s="231"/>
      <c r="E973" s="230"/>
      <c r="F973" s="231"/>
    </row>
    <row r="974" spans="1:6">
      <c r="A974" s="821" t="s">
        <v>394</v>
      </c>
      <c r="B974" s="344"/>
      <c r="C974" s="289"/>
      <c r="D974" s="231"/>
      <c r="E974" s="230"/>
      <c r="F974" s="231"/>
    </row>
    <row r="975" spans="1:6">
      <c r="A975" s="821"/>
      <c r="B975" s="344"/>
      <c r="C975" s="289"/>
      <c r="D975" s="231"/>
      <c r="E975" s="230"/>
      <c r="F975" s="231"/>
    </row>
    <row r="976" spans="1:6">
      <c r="A976" s="822" t="s">
        <v>395</v>
      </c>
      <c r="B976" s="446"/>
      <c r="C976" s="289"/>
      <c r="D976" s="231"/>
      <c r="E976" s="230"/>
      <c r="F976" s="231"/>
    </row>
    <row r="977" spans="1:6" ht="14.25" thickBot="1">
      <c r="A977" s="823" t="s">
        <v>396</v>
      </c>
      <c r="B977" s="362"/>
      <c r="C977" s="824"/>
      <c r="D977" s="237"/>
      <c r="E977" s="236"/>
      <c r="F977" s="237">
        <v>2275</v>
      </c>
    </row>
    <row r="978" spans="1:6" ht="14.25" thickBot="1">
      <c r="A978" s="825" t="s">
        <v>136</v>
      </c>
      <c r="B978" s="826"/>
      <c r="C978" s="827">
        <f>C972+C976+C977</f>
        <v>0</v>
      </c>
      <c r="D978" s="827">
        <f t="shared" ref="D978:F978" si="23">D972+D976+D977</f>
        <v>0</v>
      </c>
      <c r="E978" s="827">
        <f t="shared" si="23"/>
        <v>0</v>
      </c>
      <c r="F978" s="827">
        <f t="shared" si="23"/>
        <v>2275</v>
      </c>
    </row>
    <row r="981" spans="1:6" ht="30" customHeight="1">
      <c r="A981" s="206" t="s">
        <v>397</v>
      </c>
      <c r="B981" s="206"/>
      <c r="C981" s="206"/>
      <c r="D981" s="206"/>
      <c r="E981" s="828"/>
      <c r="F981" s="828"/>
    </row>
    <row r="983" spans="1:6" ht="15">
      <c r="A983" s="299" t="s">
        <v>398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399</v>
      </c>
      <c r="D985" s="304" t="s">
        <v>400</v>
      </c>
    </row>
    <row r="986" spans="1:6" ht="14.25" thickBot="1">
      <c r="A986" s="479" t="s">
        <v>401</v>
      </c>
      <c r="B986" s="829"/>
      <c r="C986" s="830">
        <v>24</v>
      </c>
      <c r="D986" s="831">
        <v>21</v>
      </c>
    </row>
    <row r="989" spans="1:6" ht="24" customHeight="1">
      <c r="A989" s="299" t="s">
        <v>402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6" t="s">
        <v>403</v>
      </c>
      <c r="B991" s="817" t="s">
        <v>404</v>
      </c>
      <c r="C991" s="817" t="s">
        <v>151</v>
      </c>
      <c r="D991" s="214" t="s">
        <v>405</v>
      </c>
      <c r="E991" s="213" t="s">
        <v>406</v>
      </c>
    </row>
    <row r="992" spans="1:6">
      <c r="A992" s="832" t="s">
        <v>80</v>
      </c>
      <c r="B992" s="246" t="s">
        <v>407</v>
      </c>
      <c r="C992" s="246">
        <v>0</v>
      </c>
      <c r="D992" s="247" t="s">
        <v>407</v>
      </c>
      <c r="E992" s="247" t="s">
        <v>407</v>
      </c>
    </row>
    <row r="993" spans="1:5">
      <c r="A993" s="833" t="s">
        <v>81</v>
      </c>
      <c r="B993" s="231"/>
      <c r="C993" s="231"/>
      <c r="D993" s="230"/>
      <c r="E993" s="231"/>
    </row>
    <row r="994" spans="1:5">
      <c r="A994" s="833" t="s">
        <v>408</v>
      </c>
      <c r="B994" s="231"/>
      <c r="C994" s="231"/>
      <c r="D994" s="230"/>
      <c r="E994" s="231"/>
    </row>
    <row r="995" spans="1:5">
      <c r="A995" s="833" t="s">
        <v>409</v>
      </c>
      <c r="B995" s="231"/>
      <c r="C995" s="231"/>
      <c r="D995" s="230"/>
      <c r="E995" s="231"/>
    </row>
    <row r="996" spans="1:5">
      <c r="A996" s="833" t="s">
        <v>410</v>
      </c>
      <c r="B996" s="231"/>
      <c r="C996" s="231"/>
      <c r="D996" s="230"/>
      <c r="E996" s="231"/>
    </row>
    <row r="997" spans="1:5">
      <c r="A997" s="833" t="s">
        <v>411</v>
      </c>
      <c r="B997" s="231"/>
      <c r="C997" s="231"/>
      <c r="D997" s="230"/>
      <c r="E997" s="231"/>
    </row>
    <row r="998" spans="1:5">
      <c r="A998" s="833" t="s">
        <v>412</v>
      </c>
      <c r="B998" s="231"/>
      <c r="C998" s="231"/>
      <c r="D998" s="230"/>
      <c r="E998" s="231"/>
    </row>
    <row r="999" spans="1:5" ht="14.25" thickBot="1">
      <c r="A999" s="834" t="s">
        <v>413</v>
      </c>
      <c r="B999" s="611"/>
      <c r="C999" s="611"/>
      <c r="D999" s="835"/>
      <c r="E999" s="611"/>
    </row>
    <row r="1010" spans="1:5" ht="14.25">
      <c r="A1010" s="573" t="s">
        <v>414</v>
      </c>
      <c r="B1010" s="836"/>
      <c r="C1010" s="836"/>
      <c r="D1010" s="836"/>
      <c r="E1010" s="836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7" t="s">
        <v>403</v>
      </c>
      <c r="B1012" s="838" t="s">
        <v>404</v>
      </c>
      <c r="C1012" s="838" t="s">
        <v>151</v>
      </c>
      <c r="D1012" s="839" t="s">
        <v>415</v>
      </c>
      <c r="E1012" s="840" t="s">
        <v>406</v>
      </c>
    </row>
    <row r="1013" spans="1:5">
      <c r="A1013" s="832" t="s">
        <v>80</v>
      </c>
      <c r="B1013" s="247" t="s">
        <v>407</v>
      </c>
      <c r="C1013" s="246">
        <v>0</v>
      </c>
      <c r="D1013" s="247" t="s">
        <v>407</v>
      </c>
      <c r="E1013" s="247" t="s">
        <v>407</v>
      </c>
    </row>
    <row r="1014" spans="1:5">
      <c r="A1014" s="833" t="s">
        <v>81</v>
      </c>
      <c r="B1014" s="231"/>
      <c r="C1014" s="231"/>
      <c r="D1014" s="230"/>
      <c r="E1014" s="231"/>
    </row>
    <row r="1015" spans="1:5">
      <c r="A1015" s="833" t="s">
        <v>408</v>
      </c>
      <c r="B1015" s="231"/>
      <c r="C1015" s="231"/>
      <c r="D1015" s="230"/>
      <c r="E1015" s="231"/>
    </row>
    <row r="1016" spans="1:5">
      <c r="A1016" s="833" t="s">
        <v>409</v>
      </c>
      <c r="B1016" s="231"/>
      <c r="C1016" s="231"/>
      <c r="D1016" s="230"/>
      <c r="E1016" s="231"/>
    </row>
    <row r="1017" spans="1:5">
      <c r="A1017" s="833" t="s">
        <v>410</v>
      </c>
      <c r="B1017" s="231"/>
      <c r="C1017" s="231"/>
      <c r="D1017" s="230"/>
      <c r="E1017" s="231"/>
    </row>
    <row r="1018" spans="1:5">
      <c r="A1018" s="833" t="s">
        <v>411</v>
      </c>
      <c r="B1018" s="231"/>
      <c r="C1018" s="231"/>
      <c r="D1018" s="230"/>
      <c r="E1018" s="231"/>
    </row>
    <row r="1019" spans="1:5">
      <c r="A1019" s="833" t="s">
        <v>412</v>
      </c>
      <c r="B1019" s="231"/>
      <c r="C1019" s="231"/>
      <c r="D1019" s="230"/>
      <c r="E1019" s="231"/>
    </row>
    <row r="1020" spans="1:5" ht="14.25" thickBot="1">
      <c r="A1020" s="834" t="s">
        <v>413</v>
      </c>
      <c r="B1020" s="611"/>
      <c r="C1020" s="611"/>
      <c r="D1020" s="835"/>
      <c r="E1020" s="611"/>
    </row>
    <row r="1028" spans="1:7" ht="15">
      <c r="A1028" s="841"/>
      <c r="B1028" s="841"/>
      <c r="C1028" s="842"/>
      <c r="D1028" s="843"/>
      <c r="E1028" s="841"/>
      <c r="F1028" s="841"/>
    </row>
    <row r="1029" spans="1:7" ht="15">
      <c r="A1029" s="844" t="s">
        <v>416</v>
      </c>
      <c r="B1029" s="844"/>
      <c r="C1029" s="842">
        <v>45733</v>
      </c>
      <c r="D1029" s="842"/>
      <c r="E1029" s="844"/>
      <c r="F1029" s="843" t="s">
        <v>417</v>
      </c>
      <c r="G1029" s="843"/>
    </row>
    <row r="1030" spans="1:7" ht="15">
      <c r="A1030" s="844" t="s">
        <v>418</v>
      </c>
      <c r="B1030" s="335"/>
      <c r="C1030" s="843" t="s">
        <v>419</v>
      </c>
      <c r="D1030" s="845"/>
      <c r="E1030" s="844"/>
      <c r="F1030" s="843" t="s">
        <v>420</v>
      </c>
      <c r="G1030" s="843"/>
    </row>
  </sheetData>
  <sheetProtection algorithmName="SHA-512" hashValue="ZMSlJTljk5TCGfys5c1aawi05k7nAo7OB7+M0M/1JNCtLU/zyyyT2okREGwFlMTUcyIAim60TjTJO5uPZeqr6g==" saltValue="XFFQX0FdsVHc8PrkScKhWg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234, ul. Ożarowska 59, 01-416 Warszawa
Informacja dodatkowa do sprawozdania finansowego za rok obrotowy zakończony 31 grudnia 2024 r.
II. Dodatkowe informacje i objaśnienia</oddHeader>
  </headerFooter>
  <rowBreaks count="21" manualBreakCount="21">
    <brk id="90" max="9" man="1"/>
    <brk id="125" max="9" man="1"/>
    <brk id="212" max="9" man="1"/>
    <brk id="248" max="9" man="1"/>
    <brk id="289" max="9" man="1"/>
    <brk id="326" max="9" man="1"/>
    <brk id="414" max="9" man="1"/>
    <brk id="454" max="9" man="1"/>
    <brk id="493" max="9" man="1"/>
    <brk id="536" max="9" man="1"/>
    <brk id="574" max="9" man="1"/>
    <brk id="623" max="9" man="1"/>
    <brk id="673" max="9" man="1"/>
    <brk id="697" max="9" man="1"/>
    <brk id="741" max="9" man="1"/>
    <brk id="790" max="9" man="1"/>
    <brk id="834" max="9" man="1"/>
    <brk id="877" max="9" man="1"/>
    <brk id="920" max="9" man="1"/>
    <brk id="967" max="9" man="1"/>
    <brk id="100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P234</vt:lpstr>
      <vt:lpstr>'P234'!Obszar_wydruku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2025-04-17T07:48:36Z</dcterms:created>
  <dcterms:modified xsi:type="dcterms:W3CDTF">2025-04-17T07:49:03Z</dcterms:modified>
</cp:coreProperties>
</file>