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37 - Sprawozdanie finansowe za rok 2024\"/>
    </mc:Choice>
  </mc:AlternateContent>
  <xr:revisionPtr revIDLastSave="0" documentId="8_{28110752-AFF8-409E-BC82-8D6E87A4D361}" xr6:coauthVersionLast="47" xr6:coauthVersionMax="47" xr10:uidLastSave="{00000000-0000-0000-0000-000000000000}"/>
  <bookViews>
    <workbookView xWindow="-120" yWindow="-120" windowWidth="29040" windowHeight="15720" xr2:uid="{21237F46-CEE8-494C-B097-067E838AA8ED}"/>
  </bookViews>
  <sheets>
    <sheet name="P237" sheetId="1" r:id="rId1"/>
  </sheets>
  <definedNames>
    <definedName name="Z_096B14F4_62A3_456F_AF35_35C097BB679E_.wvu.Rows" localSheetId="0" hidden="1">'P237'!$689:$691</definedName>
    <definedName name="Z_219FD55A_339F_4D5C_9F32_9EDCD6F79875_.wvu.Rows" localSheetId="0" hidden="1">'P237'!$689:$691</definedName>
    <definedName name="Z_26CAEE82_8727_45EF_B01A_EFD9489C2061_.wvu.Rows" localSheetId="0" hidden="1">'P237'!$689:$691</definedName>
    <definedName name="Z_2F064874_A004_425C_BD98_E18B9905AE74_.wvu.Rows" localSheetId="0" hidden="1">'P237'!$689:$691</definedName>
    <definedName name="Z_387BEC9B_0588_40B5_BC97_4FF9D1A81B52_.wvu.Rows" localSheetId="0" hidden="1">'P237'!$689:$691</definedName>
    <definedName name="Z_6D09FCD2_8833_4FB4_9C2C_8CFE597E8C74_.wvu.Rows" localSheetId="0" hidden="1">'P237'!$689:$691</definedName>
    <definedName name="Z_6E92FC60_E597_4190_8DCA_E027BBB9CF90_.wvu.Rows" localSheetId="0" hidden="1">'P237'!$689:$691</definedName>
    <definedName name="Z_7D152147_DF3E_4442_B4A1_DE1C3946A0AD_.wvu.Rows" localSheetId="0" hidden="1">'P237'!$689:$691</definedName>
    <definedName name="Z_937A8C40_8521_4A11_8BE5_28EC253ADFCD_.wvu.Rows" localSheetId="0" hidden="1">'P237'!$689:$691</definedName>
    <definedName name="Z_AE726CD4_FD8F_4D45_A2DF_7A0BD6ABFF2C_.wvu.Rows" localSheetId="0" hidden="1">'P237'!$689:$691</definedName>
    <definedName name="Z_C342B89D_0625_4EC6_A2EF_5B31761DCD8C_.wvu.Rows" localSheetId="0" hidden="1">'P237'!$689:$691</definedName>
    <definedName name="Z_C6328CF1_542F_4DB0_9C5D_712E5A57423B_.wvu.Rows" localSheetId="0" hidden="1">'P237'!$689:$691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3" i="1" l="1"/>
  <c r="F979" i="1" s="1"/>
  <c r="E973" i="1"/>
  <c r="E979" i="1" s="1"/>
  <c r="D973" i="1"/>
  <c r="D979" i="1" s="1"/>
  <c r="C973" i="1"/>
  <c r="C979" i="1" s="1"/>
  <c r="F946" i="1"/>
  <c r="E946" i="1"/>
  <c r="F943" i="1"/>
  <c r="F953" i="1" s="1"/>
  <c r="E943" i="1"/>
  <c r="E953" i="1" s="1"/>
  <c r="F937" i="1"/>
  <c r="E937" i="1"/>
  <c r="F929" i="1"/>
  <c r="E929" i="1"/>
  <c r="F926" i="1"/>
  <c r="E926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5" i="1"/>
  <c r="E775" i="1"/>
  <c r="F772" i="1"/>
  <c r="E772" i="1"/>
  <c r="F769" i="1"/>
  <c r="E769" i="1"/>
  <c r="F761" i="1"/>
  <c r="E761" i="1"/>
  <c r="F760" i="1"/>
  <c r="E760" i="1"/>
  <c r="E790" i="1" s="1"/>
  <c r="F751" i="1"/>
  <c r="F747" i="1" s="1"/>
  <c r="F790" i="1" s="1"/>
  <c r="E747" i="1"/>
  <c r="C692" i="1"/>
  <c r="B692" i="1"/>
  <c r="C686" i="1"/>
  <c r="B686" i="1"/>
  <c r="B685" i="1" s="1"/>
  <c r="C685" i="1"/>
  <c r="C682" i="1"/>
  <c r="B682" i="1"/>
  <c r="C677" i="1"/>
  <c r="B677" i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79" i="1"/>
  <c r="D477" i="1"/>
  <c r="D474" i="1"/>
  <c r="D469" i="1"/>
  <c r="C469" i="1"/>
  <c r="D468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B110" i="1" s="1"/>
  <c r="E107" i="1"/>
  <c r="E106" i="1"/>
  <c r="E105" i="1"/>
  <c r="E108" i="1" s="1"/>
  <c r="B103" i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E95" i="1"/>
  <c r="E103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I28" i="1"/>
  <c r="G27" i="1"/>
  <c r="G26" i="1" s="1"/>
  <c r="E27" i="1"/>
  <c r="I27" i="1" s="1"/>
  <c r="I26" i="1" s="1"/>
  <c r="H26" i="1"/>
  <c r="F26" i="1"/>
  <c r="D26" i="1"/>
  <c r="C26" i="1"/>
  <c r="B26" i="1"/>
  <c r="I25" i="1"/>
  <c r="G24" i="1"/>
  <c r="G22" i="1" s="1"/>
  <c r="G29" i="1" s="1"/>
  <c r="E23" i="1"/>
  <c r="I23" i="1" s="1"/>
  <c r="H22" i="1"/>
  <c r="H29" i="1" s="1"/>
  <c r="F22" i="1"/>
  <c r="D22" i="1"/>
  <c r="D29" i="1" s="1"/>
  <c r="C22" i="1"/>
  <c r="C29" i="1" s="1"/>
  <c r="B22" i="1"/>
  <c r="B29" i="1" s="1"/>
  <c r="I21" i="1"/>
  <c r="C19" i="1"/>
  <c r="C37" i="1" s="1"/>
  <c r="B19" i="1"/>
  <c r="I18" i="1"/>
  <c r="E17" i="1"/>
  <c r="I17" i="1" s="1"/>
  <c r="I16" i="1" s="1"/>
  <c r="H16" i="1"/>
  <c r="G16" i="1"/>
  <c r="F16" i="1"/>
  <c r="F19" i="1" s="1"/>
  <c r="F37" i="1" s="1"/>
  <c r="E16" i="1"/>
  <c r="D16" i="1"/>
  <c r="D19" i="1" s="1"/>
  <c r="D37" i="1" s="1"/>
  <c r="C16" i="1"/>
  <c r="B16" i="1"/>
  <c r="I15" i="1"/>
  <c r="I14" i="1"/>
  <c r="E13" i="1"/>
  <c r="E12" i="1" s="1"/>
  <c r="E19" i="1" s="1"/>
  <c r="H12" i="1"/>
  <c r="H19" i="1" s="1"/>
  <c r="H37" i="1" s="1"/>
  <c r="G12" i="1"/>
  <c r="G19" i="1" s="1"/>
  <c r="F12" i="1"/>
  <c r="D12" i="1"/>
  <c r="C12" i="1"/>
  <c r="B12" i="1"/>
  <c r="I11" i="1"/>
  <c r="I36" i="1" s="1"/>
  <c r="G37" i="1" l="1"/>
  <c r="E110" i="1"/>
  <c r="G283" i="1"/>
  <c r="E109" i="1"/>
  <c r="I13" i="1"/>
  <c r="I12" i="1" s="1"/>
  <c r="I19" i="1" s="1"/>
  <c r="I558" i="1"/>
  <c r="E26" i="1"/>
  <c r="E24" i="1"/>
  <c r="I24" i="1" s="1"/>
  <c r="I22" i="1" s="1"/>
  <c r="I29" i="1" s="1"/>
  <c r="I37" i="1" l="1"/>
  <c r="E22" i="1"/>
  <c r="E29" i="1" s="1"/>
  <c r="E37" i="1" s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<sst xmlns="http://schemas.openxmlformats.org/spreadsheetml/2006/main" count="644" uniqueCount="422">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</sst>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7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37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8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40" fillId="0" borderId="92" xfId="0" applyNumberFormat="1" applyFont="1" applyBorder="1" applyAlignment="1" applyProtection="1">
      <alignment horizontal="left" vertical="center" wrapText="1"/>
      <protection locked="0"/>
    </xf>
    <xf numFmtId="165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92" xfId="0" applyNumberFormat="1" applyFont="1" applyBorder="1" applyAlignment="1" applyProtection="1">
      <alignment vertical="center" wrapText="1"/>
      <protection locked="0"/>
    </xf>
    <xf numFmtId="4" fontId="40" fillId="0" borderId="92" xfId="0" applyNumberFormat="1" applyFont="1" applyBorder="1" applyAlignment="1" applyProtection="1">
      <alignment horizontal="left" vertical="center"/>
      <protection locked="0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165" fontId="40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2" borderId="0" xfId="0" applyNumberFormat="1" applyFont="1" applyFill="1" applyAlignment="1" applyProtection="1">
      <alignment vertical="center" wrapText="1"/>
      <protection locked="0"/>
    </xf>
    <xf numFmtId="4" fontId="35" fillId="5" borderId="0" xfId="0" applyNumberFormat="1" applyFont="1" applyFill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3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40" fillId="0" borderId="92" xfId="0" applyNumberFormat="1" applyFont="1" applyBorder="1" applyAlignment="1" applyProtection="1">
      <alignment horizontal="justify" vertical="center"/>
      <protection locked="0"/>
    </xf>
    <xf numFmtId="4" fontId="40" fillId="0" borderId="50" xfId="0" applyNumberFormat="1" applyFont="1" applyBorder="1" applyAlignment="1" applyProtection="1">
      <alignment horizontal="justify" vertical="center"/>
      <protection locked="0"/>
    </xf>
    <xf numFmtId="4" fontId="40" fillId="0" borderId="80" xfId="0" applyNumberFormat="1" applyFont="1" applyBorder="1" applyAlignment="1" applyProtection="1">
      <alignment horizontal="right" vertical="center"/>
      <protection locked="0"/>
    </xf>
    <xf numFmtId="4" fontId="40" fillId="0" borderId="49" xfId="0" applyNumberFormat="1" applyFont="1" applyBorder="1" applyAlignment="1" applyProtection="1">
      <alignment horizontal="right" vertical="center" wrapText="1"/>
      <protection locked="0"/>
    </xf>
    <xf numFmtId="0" fontId="43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40" fillId="0" borderId="57" xfId="0" applyNumberFormat="1" applyFont="1" applyBorder="1" applyAlignment="1" applyProtection="1">
      <alignment horizontal="left" vertical="center" wrapText="1"/>
      <protection locked="0"/>
    </xf>
    <xf numFmtId="165" fontId="40" fillId="0" borderId="7" xfId="0" applyNumberFormat="1" applyFont="1" applyBorder="1" applyAlignment="1" applyProtection="1">
      <alignment horizontal="right" vertical="center" wrapText="1"/>
      <protection locked="0"/>
    </xf>
    <xf numFmtId="165" fontId="40" fillId="0" borderId="63" xfId="0" applyNumberFormat="1" applyFont="1" applyBorder="1" applyAlignment="1" applyProtection="1">
      <alignment horizontal="right" vertical="center" wrapText="1"/>
      <protection locked="0"/>
    </xf>
    <xf numFmtId="165" fontId="40" fillId="0" borderId="62" xfId="0" applyNumberFormat="1" applyFont="1" applyBorder="1" applyAlignment="1" applyProtection="1">
      <alignment horizontal="right" vertical="center" wrapText="1"/>
      <protection locked="0"/>
    </xf>
    <xf numFmtId="165" fontId="40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1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0" fillId="0" borderId="92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63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40" fillId="0" borderId="50" xfId="0" applyNumberFormat="1" applyFont="1" applyBorder="1" applyAlignment="1" applyProtection="1">
      <alignment horizontal="left" vertical="center"/>
      <protection locked="0"/>
    </xf>
    <xf numFmtId="4" fontId="40" fillId="0" borderId="49" xfId="0" applyNumberFormat="1" applyFont="1" applyBorder="1" applyAlignment="1" applyProtection="1">
      <alignment horizontal="right" vertical="center"/>
      <protection locked="0"/>
    </xf>
    <xf numFmtId="4" fontId="40" fillId="0" borderId="50" xfId="0" applyNumberFormat="1" applyFont="1" applyBorder="1" applyAlignment="1" applyProtection="1">
      <alignment horizontal="righ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40" fillId="0" borderId="49" xfId="0" applyNumberFormat="1" applyFont="1" applyBorder="1" applyAlignment="1" applyProtection="1">
      <alignment horizontal="left"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 wrapText="1"/>
      <protection locked="0"/>
    </xf>
    <xf numFmtId="4" fontId="40" fillId="0" borderId="96" xfId="0" applyNumberFormat="1" applyFont="1" applyBorder="1" applyAlignment="1" applyProtection="1">
      <alignment horizontal="righ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46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40" fillId="0" borderId="49" xfId="0" applyNumberFormat="1" applyFont="1" applyBorder="1" applyAlignment="1" applyProtection="1">
      <alignment vertical="center" wrapText="1"/>
      <protection locked="0"/>
    </xf>
    <xf numFmtId="4" fontId="46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7" fillId="6" borderId="29" xfId="4" applyFont="1" applyFill="1" applyBorder="1" applyAlignment="1" applyProtection="1">
      <alignment vertical="center" wrapText="1"/>
      <protection locked="0"/>
    </xf>
    <xf numFmtId="4" fontId="47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>
      <alignment horizontal="right" vertical="center" wrapText="1"/>
    </xf>
    <xf numFmtId="4" fontId="48" fillId="0" borderId="0" xfId="0" applyNumberFormat="1" applyFont="1" applyAlignment="1" applyProtection="1">
      <alignment vertical="center"/>
      <protection locked="0"/>
    </xf>
    <xf numFmtId="4" fontId="47" fillId="6" borderId="45" xfId="0" applyNumberFormat="1" applyFont="1" applyFill="1" applyBorder="1" applyAlignment="1" applyProtection="1">
      <alignment vertical="center" wrapText="1"/>
      <protection locked="0"/>
    </xf>
    <xf numFmtId="4" fontId="47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>
      <alignment horizontal="right" vertical="center" wrapText="1"/>
    </xf>
    <xf numFmtId="4" fontId="47" fillId="6" borderId="56" xfId="0" applyNumberFormat="1" applyFont="1" applyFill="1" applyBorder="1" applyAlignment="1" applyProtection="1">
      <alignment vertical="center" wrapText="1"/>
      <protection locked="0"/>
    </xf>
    <xf numFmtId="4" fontId="47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>
      <alignment horizontal="right" vertical="center" wrapText="1"/>
    </xf>
    <xf numFmtId="4" fontId="47" fillId="6" borderId="86" xfId="0" applyNumberFormat="1" applyFont="1" applyFill="1" applyBorder="1" applyAlignment="1">
      <alignment horizontal="right" vertical="center" wrapText="1"/>
    </xf>
    <xf numFmtId="4" fontId="47" fillId="6" borderId="106" xfId="0" applyNumberFormat="1" applyFont="1" applyFill="1" applyBorder="1" applyAlignment="1">
      <alignment horizontal="right" vertical="center" wrapText="1"/>
    </xf>
    <xf numFmtId="4" fontId="47" fillId="6" borderId="5" xfId="0" applyNumberFormat="1" applyFont="1" applyFill="1" applyBorder="1" applyAlignment="1">
      <alignment horizontal="right" vertical="center" wrapText="1"/>
    </xf>
    <xf numFmtId="4" fontId="47" fillId="6" borderId="101" xfId="0" applyNumberFormat="1" applyFont="1" applyFill="1" applyBorder="1" applyAlignment="1">
      <alignment horizontal="right" vertical="center" wrapText="1"/>
    </xf>
    <xf numFmtId="0" fontId="47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7" fillId="6" borderId="45" xfId="4" applyFont="1" applyFill="1" applyBorder="1" applyAlignment="1" applyProtection="1">
      <alignment vertical="center" wrapText="1"/>
      <protection locked="0"/>
    </xf>
    <xf numFmtId="0" fontId="47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9" fillId="0" borderId="0" xfId="0" applyNumberFormat="1" applyFont="1" applyAlignment="1" applyProtection="1">
      <alignment horizontal="left" vertical="center" wrapText="1"/>
      <protection locked="0"/>
    </xf>
    <xf numFmtId="0" fontId="50" fillId="0" borderId="0" xfId="0" applyFont="1" applyAlignment="1" applyProtection="1">
      <alignment horizontal="left" vertical="center" wrapText="1"/>
      <protection locked="0"/>
    </xf>
    <xf numFmtId="4" fontId="51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2" fillId="0" borderId="92" xfId="0" applyNumberFormat="1" applyFont="1" applyBorder="1" applyAlignment="1" applyProtection="1">
      <alignment horizontal="left" vertical="center" wrapText="1"/>
      <protection locked="0"/>
    </xf>
    <xf numFmtId="4" fontId="52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3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4" fillId="0" borderId="97" xfId="0" applyNumberFormat="1" applyFont="1" applyBorder="1" applyAlignment="1" applyProtection="1">
      <alignment vertical="center" wrapText="1"/>
      <protection locked="0"/>
    </xf>
    <xf numFmtId="4" fontId="54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6" fillId="0" borderId="47" xfId="0" applyNumberFormat="1" applyFont="1" applyBorder="1" applyAlignment="1" applyProtection="1">
      <alignment vertical="center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55" fillId="0" borderId="49" xfId="0" applyNumberFormat="1" applyFont="1" applyBorder="1" applyAlignment="1" applyProtection="1">
      <alignment vertical="center" wrapText="1"/>
      <protection locked="0"/>
    </xf>
    <xf numFmtId="4" fontId="46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93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55" fillId="0" borderId="92" xfId="0" applyNumberFormat="1" applyFont="1" applyBorder="1" applyAlignment="1" applyProtection="1">
      <alignment vertical="center" wrapText="1"/>
      <protection locked="0"/>
    </xf>
    <xf numFmtId="4" fontId="55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6" fillId="0" borderId="102" xfId="0" applyNumberFormat="1" applyFont="1" applyBorder="1" applyAlignment="1" applyProtection="1">
      <alignment vertical="center" wrapText="1"/>
      <protection locked="0"/>
    </xf>
    <xf numFmtId="0" fontId="56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/>
      <protection locked="0"/>
    </xf>
    <xf numFmtId="4" fontId="54" fillId="0" borderId="80" xfId="0" applyNumberFormat="1" applyFont="1" applyBorder="1" applyAlignment="1" applyProtection="1">
      <alignment vertical="center"/>
      <protection locked="0"/>
    </xf>
    <xf numFmtId="4" fontId="54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indent="1"/>
      <protection locked="0"/>
    </xf>
    <xf numFmtId="4" fontId="52" fillId="0" borderId="80" xfId="0" applyNumberFormat="1" applyFont="1" applyBorder="1" applyAlignment="1" applyProtection="1">
      <alignment horizontal="left" vertical="center" indent="1"/>
      <protection locked="0"/>
    </xf>
    <xf numFmtId="4" fontId="52" fillId="0" borderId="50" xfId="0" applyNumberFormat="1" applyFont="1" applyBorder="1" applyAlignment="1" applyProtection="1">
      <alignment horizontal="left" vertical="center" indent="1"/>
      <protection locked="0"/>
    </xf>
    <xf numFmtId="4" fontId="52" fillId="0" borderId="49" xfId="0" applyNumberFormat="1" applyFont="1" applyBorder="1" applyAlignment="1" applyProtection="1">
      <alignment vertical="center"/>
      <protection locked="0"/>
    </xf>
    <xf numFmtId="4" fontId="52" fillId="0" borderId="50" xfId="0" applyNumberFormat="1" applyFont="1" applyBorder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wrapText="1" indent="1"/>
      <protection locked="0"/>
    </xf>
    <xf numFmtId="4" fontId="52" fillId="0" borderId="80" xfId="0" applyNumberFormat="1" applyFont="1" applyBorder="1" applyAlignment="1" applyProtection="1">
      <alignment horizontal="left" vertical="center" wrapText="1" indent="1"/>
      <protection locked="0"/>
    </xf>
    <xf numFmtId="4" fontId="52" fillId="0" borderId="50" xfId="0" applyNumberFormat="1" applyFont="1" applyBorder="1" applyAlignment="1" applyProtection="1">
      <alignment horizontal="left" vertical="center" wrapText="1" indent="1"/>
      <protection locked="0"/>
    </xf>
    <xf numFmtId="4" fontId="52" fillId="0" borderId="93" xfId="0" applyNumberFormat="1" applyFont="1" applyBorder="1" applyAlignment="1" applyProtection="1">
      <alignment horizontal="left" vertical="center" wrapText="1" indent="1"/>
      <protection locked="0"/>
    </xf>
    <xf numFmtId="4" fontId="52" fillId="0" borderId="88" xfId="0" applyNumberFormat="1" applyFont="1" applyBorder="1" applyAlignment="1" applyProtection="1">
      <alignment horizontal="left" vertical="center" wrapText="1" indent="1"/>
      <protection locked="0"/>
    </xf>
    <xf numFmtId="4" fontId="52" fillId="0" borderId="63" xfId="0" applyNumberFormat="1" applyFont="1" applyBorder="1" applyAlignment="1" applyProtection="1">
      <alignment horizontal="left" vertical="center" wrapText="1" indent="1"/>
      <protection locked="0"/>
    </xf>
    <xf numFmtId="4" fontId="52" fillId="0" borderId="97" xfId="0" applyNumberFormat="1" applyFont="1" applyBorder="1" applyAlignment="1" applyProtection="1">
      <alignment horizontal="left" vertical="center" wrapText="1" indent="1"/>
      <protection locked="0"/>
    </xf>
    <xf numFmtId="4" fontId="52" fillId="0" borderId="107" xfId="0" applyNumberFormat="1" applyFont="1" applyBorder="1" applyAlignment="1" applyProtection="1">
      <alignment horizontal="left" vertical="center" wrapText="1" indent="1"/>
      <protection locked="0"/>
    </xf>
    <xf numFmtId="4" fontId="52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3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3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6" fillId="0" borderId="57" xfId="0" applyNumberFormat="1" applyFont="1" applyBorder="1" applyAlignment="1" applyProtection="1">
      <alignment vertical="center" wrapText="1"/>
      <protection locked="0"/>
    </xf>
    <xf numFmtId="4" fontId="46" fillId="0" borderId="58" xfId="0" applyNumberFormat="1" applyFont="1" applyBorder="1" applyAlignment="1" applyProtection="1">
      <alignment vertical="center" wrapText="1"/>
      <protection locked="0"/>
    </xf>
    <xf numFmtId="4" fontId="46" fillId="0" borderId="48" xfId="0" applyNumberFormat="1" applyFont="1" applyBorder="1" applyAlignment="1" applyProtection="1">
      <alignment vertical="center" wrapText="1"/>
      <protection locked="0"/>
    </xf>
    <xf numFmtId="4" fontId="40" fillId="0" borderId="47" xfId="0" applyNumberFormat="1" applyFont="1" applyBorder="1" applyAlignment="1" applyProtection="1">
      <alignment vertical="center"/>
      <protection locked="0"/>
    </xf>
    <xf numFmtId="4" fontId="40" fillId="0" borderId="48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 wrapText="1"/>
      <protection locked="0"/>
    </xf>
    <xf numFmtId="4" fontId="46" fillId="0" borderId="80" xfId="0" applyNumberFormat="1" applyFont="1" applyBorder="1" applyAlignment="1" applyProtection="1">
      <alignment vertical="center" wrapText="1"/>
      <protection locked="0"/>
    </xf>
    <xf numFmtId="4" fontId="46" fillId="0" borderId="50" xfId="0" applyNumberFormat="1" applyFont="1" applyBorder="1" applyAlignment="1" applyProtection="1">
      <alignment vertical="center" wrapText="1"/>
      <protection locked="0"/>
    </xf>
    <xf numFmtId="4" fontId="40" fillId="0" borderId="49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 wrapText="1"/>
      <protection locked="0"/>
    </xf>
    <xf numFmtId="4" fontId="46" fillId="0" borderId="107" xfId="0" applyNumberFormat="1" applyFont="1" applyBorder="1" applyAlignment="1" applyProtection="1">
      <alignment vertical="center" wrapText="1"/>
      <protection locked="0"/>
    </xf>
    <xf numFmtId="4" fontId="46" fillId="0" borderId="54" xfId="0" applyNumberFormat="1" applyFont="1" applyBorder="1" applyAlignment="1" applyProtection="1">
      <alignment vertical="center" wrapText="1"/>
      <protection locked="0"/>
    </xf>
    <xf numFmtId="4" fontId="40" fillId="0" borderId="53" xfId="0" applyNumberFormat="1" applyFont="1" applyBorder="1" applyAlignment="1" applyProtection="1">
      <alignment vertical="center"/>
      <protection locked="0"/>
    </xf>
    <xf numFmtId="4" fontId="40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6" fillId="0" borderId="57" xfId="0" applyNumberFormat="1" applyFont="1" applyBorder="1" applyAlignment="1" applyProtection="1">
      <alignment vertical="center"/>
      <protection locked="0"/>
    </xf>
    <xf numFmtId="4" fontId="46" fillId="0" borderId="58" xfId="0" applyNumberFormat="1" applyFont="1" applyBorder="1" applyAlignment="1" applyProtection="1">
      <alignment vertical="center"/>
      <protection locked="0"/>
    </xf>
    <xf numFmtId="4" fontId="46" fillId="0" borderId="48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46" fillId="0" borderId="80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40" fillId="0" borderId="83" xfId="0" applyNumberFormat="1" applyFont="1" applyBorder="1" applyAlignment="1" applyProtection="1">
      <alignment vertical="center"/>
      <protection locked="0"/>
    </xf>
    <xf numFmtId="4" fontId="40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40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07" xfId="0" applyNumberFormat="1" applyFont="1" applyBorder="1" applyAlignment="1" applyProtection="1">
      <alignment vertical="center" wrapText="1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3" fillId="2" borderId="3" xfId="0" applyNumberFormat="1" applyFont="1" applyFill="1" applyBorder="1" applyAlignment="1" applyProtection="1">
      <alignment horizontal="center" vertical="center"/>
      <protection locked="0"/>
    </xf>
    <xf numFmtId="4" fontId="53" fillId="2" borderId="4" xfId="0" applyNumberFormat="1" applyFont="1" applyFill="1" applyBorder="1" applyAlignment="1" applyProtection="1">
      <alignment horizontal="center" vertical="center"/>
      <protection locked="0"/>
    </xf>
    <xf numFmtId="4" fontId="53" fillId="2" borderId="5" xfId="0" applyNumberFormat="1" applyFont="1" applyFill="1" applyBorder="1" applyAlignment="1" applyProtection="1">
      <alignment horizontal="center" vertical="center"/>
      <protection locked="0"/>
    </xf>
    <xf numFmtId="4" fontId="5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2" fillId="0" borderId="97" xfId="0" applyNumberFormat="1" applyFont="1" applyBorder="1" applyAlignment="1" applyProtection="1">
      <alignment vertical="center"/>
      <protection locked="0"/>
    </xf>
    <xf numFmtId="4" fontId="52" fillId="0" borderId="107" xfId="0" applyNumberFormat="1" applyFont="1" applyBorder="1" applyAlignment="1" applyProtection="1">
      <alignment vertical="center"/>
      <protection locked="0"/>
    </xf>
    <xf numFmtId="4" fontId="52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6" fillId="0" borderId="55" xfId="0" applyNumberFormat="1" applyFont="1" applyBorder="1" applyAlignment="1" applyProtection="1">
      <alignment vertical="center"/>
      <protection locked="0"/>
    </xf>
    <xf numFmtId="4" fontId="46" fillId="0" borderId="0" xfId="0" applyNumberFormat="1" applyFont="1" applyAlignment="1" applyProtection="1">
      <alignment vertical="center"/>
      <protection locked="0"/>
    </xf>
    <xf numFmtId="4" fontId="46" fillId="0" borderId="46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107" xfId="0" applyNumberFormat="1" applyFont="1" applyBorder="1" applyAlignment="1" applyProtection="1">
      <alignment vertical="center"/>
      <protection locked="0"/>
    </xf>
    <xf numFmtId="4" fontId="46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CB20D406-BC7F-47FF-96F4-4FA9D4435C71}"/>
    <cellStyle name="Normalny" xfId="0" builtinId="0"/>
    <cellStyle name="Normalny 2" xfId="4" xr:uid="{274552FF-D1A2-4D77-A794-2CA96A5F4F68}"/>
    <cellStyle name="Normalny 3" xfId="5" xr:uid="{493491FD-186A-4731-BDD4-F95A6520EE6D}"/>
    <cellStyle name="Normalny_dzielnice termin spr." xfId="2" xr:uid="{0B4CA107-FC4F-47E5-941B-3672A9A720F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64246-7F08-49D7-AB64-998BE51804D6}">
  <sheetPr>
    <tabColor rgb="FF92D050"/>
  </sheetPr>
  <dimension ref="A2:J1031"/>
  <sheetViews>
    <sheetView tabSelected="1" view="pageLayout" topLeftCell="A1016" zoomScaleNormal="100" workbookViewId="0">
      <selection activeCell="D1041" sqref="D104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1807775.15</v>
      </c>
      <c r="E11" s="39">
        <v>289302.90000000002</v>
      </c>
      <c r="F11" s="39"/>
      <c r="G11" s="39">
        <v>355922.94</v>
      </c>
      <c r="H11" s="39"/>
      <c r="I11" s="40">
        <f>SUM(B11:H11)</f>
        <v>2453000.9899999998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13353</v>
      </c>
      <c r="F12" s="42">
        <f t="shared" si="0"/>
        <v>0</v>
      </c>
      <c r="G12" s="42">
        <f t="shared" si="0"/>
        <v>14961.21</v>
      </c>
      <c r="H12" s="42">
        <f t="shared" si="0"/>
        <v>0</v>
      </c>
      <c r="I12" s="40">
        <f t="shared" si="0"/>
        <v>28314.21</v>
      </c>
    </row>
    <row r="13" spans="1:10">
      <c r="A13" s="43" t="s">
        <v>16</v>
      </c>
      <c r="B13" s="44"/>
      <c r="C13" s="44"/>
      <c r="D13" s="44"/>
      <c r="E13" s="45">
        <f>6219+7134</f>
        <v>13353</v>
      </c>
      <c r="F13" s="45"/>
      <c r="G13" s="45">
        <v>14961.21</v>
      </c>
      <c r="H13" s="45"/>
      <c r="I13" s="46">
        <f>SUM(B13:H13)</f>
        <v>28314.21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9078.98</v>
      </c>
      <c r="F16" s="42">
        <f t="shared" si="1"/>
        <v>0</v>
      </c>
      <c r="G16" s="42">
        <f t="shared" si="1"/>
        <v>2238</v>
      </c>
      <c r="H16" s="42">
        <f t="shared" si="1"/>
        <v>0</v>
      </c>
      <c r="I16" s="40">
        <f t="shared" si="1"/>
        <v>11316.98</v>
      </c>
    </row>
    <row r="17" spans="1:9">
      <c r="A17" s="43" t="s">
        <v>20</v>
      </c>
      <c r="B17" s="44"/>
      <c r="C17" s="44"/>
      <c r="D17" s="44"/>
      <c r="E17" s="45">
        <f>1299+7779.98</f>
        <v>9078.98</v>
      </c>
      <c r="F17" s="45"/>
      <c r="G17" s="45">
        <v>2238</v>
      </c>
      <c r="H17" s="44"/>
      <c r="I17" s="46">
        <f>SUM(B17:H17)</f>
        <v>11316.98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1807775.15</v>
      </c>
      <c r="E19" s="42">
        <f t="shared" si="2"/>
        <v>293576.92000000004</v>
      </c>
      <c r="F19" s="42">
        <f t="shared" si="2"/>
        <v>0</v>
      </c>
      <c r="G19" s="42">
        <f t="shared" si="2"/>
        <v>368646.15</v>
      </c>
      <c r="H19" s="42">
        <f t="shared" si="2"/>
        <v>0</v>
      </c>
      <c r="I19" s="40">
        <f t="shared" si="2"/>
        <v>2469998.2199999997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867670.21</v>
      </c>
      <c r="E21" s="39">
        <v>285439.78000000003</v>
      </c>
      <c r="F21" s="39"/>
      <c r="G21" s="39">
        <v>354942.94</v>
      </c>
      <c r="H21" s="39"/>
      <c r="I21" s="40">
        <f>SUM(B21:H21)</f>
        <v>1508052.93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32718.81</v>
      </c>
      <c r="E22" s="42">
        <f t="shared" si="3"/>
        <v>15509.380000000001</v>
      </c>
      <c r="F22" s="42">
        <f t="shared" si="3"/>
        <v>0</v>
      </c>
      <c r="G22" s="42">
        <f t="shared" si="3"/>
        <v>15941.21</v>
      </c>
      <c r="H22" s="42">
        <f t="shared" si="3"/>
        <v>0</v>
      </c>
      <c r="I22" s="40">
        <f t="shared" si="3"/>
        <v>64169.4</v>
      </c>
    </row>
    <row r="23" spans="1:9">
      <c r="A23" s="43" t="s">
        <v>23</v>
      </c>
      <c r="B23" s="45"/>
      <c r="C23" s="45"/>
      <c r="D23" s="45">
        <v>32718.81</v>
      </c>
      <c r="E23" s="45">
        <f>2156.38</f>
        <v>2156.38</v>
      </c>
      <c r="F23" s="45"/>
      <c r="G23" s="45">
        <v>980</v>
      </c>
      <c r="H23" s="44"/>
      <c r="I23" s="46">
        <f t="shared" ref="I23:I28" si="4">SUM(B23:H23)</f>
        <v>35855.19</v>
      </c>
    </row>
    <row r="24" spans="1:9">
      <c r="A24" s="43" t="s">
        <v>17</v>
      </c>
      <c r="B24" s="44"/>
      <c r="C24" s="44"/>
      <c r="D24" s="45"/>
      <c r="E24" s="45">
        <f>E13</f>
        <v>13353</v>
      </c>
      <c r="F24" s="45"/>
      <c r="G24" s="45">
        <f>G13</f>
        <v>14961.21</v>
      </c>
      <c r="H24" s="44"/>
      <c r="I24" s="46">
        <f t="shared" si="4"/>
        <v>28314.21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9078.98</v>
      </c>
      <c r="F26" s="42">
        <f t="shared" si="5"/>
        <v>0</v>
      </c>
      <c r="G26" s="42">
        <f t="shared" si="5"/>
        <v>2238</v>
      </c>
      <c r="H26" s="42">
        <f t="shared" si="5"/>
        <v>0</v>
      </c>
      <c r="I26" s="40">
        <f t="shared" si="5"/>
        <v>11316.98</v>
      </c>
    </row>
    <row r="27" spans="1:9">
      <c r="A27" s="43" t="s">
        <v>20</v>
      </c>
      <c r="B27" s="44"/>
      <c r="C27" s="44"/>
      <c r="D27" s="44"/>
      <c r="E27" s="45">
        <f>E17</f>
        <v>9078.98</v>
      </c>
      <c r="F27" s="45"/>
      <c r="G27" s="45">
        <f>G17</f>
        <v>2238</v>
      </c>
      <c r="H27" s="44"/>
      <c r="I27" s="46">
        <f t="shared" si="4"/>
        <v>11316.98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900389.02</v>
      </c>
      <c r="E29" s="42">
        <f t="shared" si="6"/>
        <v>291870.18000000005</v>
      </c>
      <c r="F29" s="42">
        <f t="shared" si="6"/>
        <v>0</v>
      </c>
      <c r="G29" s="42">
        <f t="shared" si="6"/>
        <v>368646.15</v>
      </c>
      <c r="H29" s="42">
        <f t="shared" si="6"/>
        <v>0</v>
      </c>
      <c r="I29" s="40">
        <f t="shared" si="6"/>
        <v>1560905.3499999999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940104.94</v>
      </c>
      <c r="E36" s="52">
        <f>E11-E21-E31</f>
        <v>3863.1199999999953</v>
      </c>
      <c r="F36" s="52">
        <f t="shared" si="8"/>
        <v>0</v>
      </c>
      <c r="G36" s="52">
        <f t="shared" si="8"/>
        <v>980</v>
      </c>
      <c r="H36" s="52">
        <f t="shared" si="8"/>
        <v>0</v>
      </c>
      <c r="I36" s="53">
        <f t="shared" si="8"/>
        <v>944948.05999999982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907386.12999999989</v>
      </c>
      <c r="E37" s="56">
        <f t="shared" si="9"/>
        <v>1706.7399999999907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909092.86999999988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13386.45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13386.45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13386.45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13386.45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48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5"/>
      <c r="B285" s="37"/>
      <c r="C285" s="336"/>
      <c r="D285" s="336"/>
      <c r="E285" s="336"/>
      <c r="F285" s="336"/>
      <c r="G285" s="336"/>
    </row>
    <row r="286" spans="1:7">
      <c r="A286" s="335"/>
      <c r="B286" s="37"/>
      <c r="C286" s="336"/>
      <c r="D286" s="336"/>
      <c r="E286" s="336"/>
      <c r="F286" s="336"/>
      <c r="G286" s="336"/>
    </row>
    <row r="287" spans="1:7">
      <c r="A287" s="335"/>
      <c r="B287" s="37"/>
      <c r="C287" s="336"/>
      <c r="D287" s="336"/>
      <c r="E287" s="336"/>
      <c r="F287" s="336"/>
      <c r="G287" s="336"/>
    </row>
    <row r="288" spans="1:7">
      <c r="A288" s="335"/>
      <c r="B288" s="37"/>
      <c r="C288" s="336"/>
      <c r="D288" s="336"/>
      <c r="E288" s="336"/>
      <c r="F288" s="336"/>
      <c r="G288" s="336"/>
    </row>
    <row r="289" spans="1:7">
      <c r="A289" s="335"/>
      <c r="B289" s="37"/>
      <c r="C289" s="336"/>
      <c r="D289" s="336"/>
      <c r="E289" s="336"/>
      <c r="F289" s="336"/>
      <c r="G289" s="336"/>
    </row>
    <row r="290" spans="1:7" ht="14.25">
      <c r="A290" s="206" t="s">
        <v>137</v>
      </c>
      <c r="B290" s="206"/>
      <c r="C290" s="206"/>
    </row>
    <row r="291" spans="1:7" ht="15.75" thickBot="1">
      <c r="A291" s="337"/>
      <c r="B291" s="337"/>
      <c r="C291" s="337"/>
    </row>
    <row r="292" spans="1:7" ht="28.5" customHeight="1" thickBot="1">
      <c r="A292" s="329" t="s">
        <v>32</v>
      </c>
      <c r="B292" s="338"/>
      <c r="C292" s="215" t="s">
        <v>14</v>
      </c>
      <c r="D292" s="339" t="s">
        <v>21</v>
      </c>
    </row>
    <row r="293" spans="1:7" ht="14.25" thickBot="1">
      <c r="A293" s="329" t="s">
        <v>138</v>
      </c>
      <c r="B293" s="338"/>
      <c r="C293" s="340">
        <f>SUM(C294:C296)</f>
        <v>0</v>
      </c>
      <c r="D293" s="340">
        <f>SUM(D294:D296)</f>
        <v>0</v>
      </c>
    </row>
    <row r="294" spans="1:7">
      <c r="A294" s="341" t="s">
        <v>139</v>
      </c>
      <c r="B294" s="342"/>
      <c r="C294" s="343"/>
      <c r="D294" s="344"/>
    </row>
    <row r="295" spans="1:7">
      <c r="A295" s="345" t="s">
        <v>140</v>
      </c>
      <c r="B295" s="346"/>
      <c r="C295" s="347"/>
      <c r="D295" s="348"/>
    </row>
    <row r="296" spans="1:7" ht="14.25" thickBot="1">
      <c r="A296" s="349" t="s">
        <v>141</v>
      </c>
      <c r="B296" s="350"/>
      <c r="C296" s="347"/>
      <c r="D296" s="348"/>
    </row>
    <row r="297" spans="1:7" ht="26.25" customHeight="1" thickBot="1">
      <c r="A297" s="329" t="s">
        <v>142</v>
      </c>
      <c r="B297" s="338"/>
      <c r="C297" s="351">
        <f>SUM(C298:C300)</f>
        <v>0</v>
      </c>
      <c r="D297" s="352">
        <f>SUM(D298:D300)</f>
        <v>0</v>
      </c>
    </row>
    <row r="298" spans="1:7" ht="25.5" customHeight="1">
      <c r="A298" s="341" t="s">
        <v>139</v>
      </c>
      <c r="B298" s="342"/>
      <c r="C298" s="343"/>
      <c r="D298" s="344"/>
    </row>
    <row r="299" spans="1:7">
      <c r="A299" s="345" t="s">
        <v>140</v>
      </c>
      <c r="B299" s="346"/>
      <c r="C299" s="347"/>
      <c r="D299" s="348"/>
    </row>
    <row r="300" spans="1:7" ht="14.25" thickBot="1">
      <c r="A300" s="349" t="s">
        <v>141</v>
      </c>
      <c r="B300" s="350"/>
      <c r="C300" s="347"/>
      <c r="D300" s="348"/>
    </row>
    <row r="301" spans="1:7" ht="26.25" customHeight="1" thickBot="1">
      <c r="A301" s="329" t="s">
        <v>143</v>
      </c>
      <c r="B301" s="338"/>
      <c r="C301" s="353">
        <f>SUM(C302:C304)</f>
        <v>0</v>
      </c>
      <c r="D301" s="354">
        <f>SUM(D302:D304)</f>
        <v>0</v>
      </c>
    </row>
    <row r="302" spans="1:7" ht="16.149999999999999" customHeight="1">
      <c r="A302" s="341" t="s">
        <v>139</v>
      </c>
      <c r="B302" s="342"/>
      <c r="C302" s="343"/>
      <c r="D302" s="344"/>
    </row>
    <row r="303" spans="1:7">
      <c r="A303" s="345" t="s">
        <v>140</v>
      </c>
      <c r="B303" s="346"/>
      <c r="C303" s="347"/>
      <c r="D303" s="348"/>
    </row>
    <row r="304" spans="1:7" ht="14.25" thickBot="1">
      <c r="A304" s="349" t="s">
        <v>141</v>
      </c>
      <c r="B304" s="350"/>
      <c r="C304" s="347"/>
      <c r="D304" s="348"/>
    </row>
    <row r="305" spans="1:4" ht="14.25" thickBot="1">
      <c r="A305" s="329" t="s">
        <v>144</v>
      </c>
      <c r="B305" s="338"/>
      <c r="C305" s="355">
        <f>C297+C301</f>
        <v>0</v>
      </c>
      <c r="D305" s="354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6"/>
      <c r="B309" s="356"/>
      <c r="C309" s="356"/>
    </row>
    <row r="310" spans="1:4" ht="27.75" customHeight="1" thickBot="1">
      <c r="A310" s="357" t="s">
        <v>146</v>
      </c>
      <c r="B310" s="358"/>
      <c r="C310" s="215" t="s">
        <v>101</v>
      </c>
      <c r="D310" s="339" t="s">
        <v>105</v>
      </c>
    </row>
    <row r="311" spans="1:4" ht="25.5" customHeight="1">
      <c r="A311" s="359" t="s">
        <v>147</v>
      </c>
      <c r="B311" s="360"/>
      <c r="C311" s="361"/>
      <c r="D311" s="362"/>
    </row>
    <row r="312" spans="1:4" ht="26.25" customHeight="1" thickBot="1">
      <c r="A312" s="363" t="s">
        <v>148</v>
      </c>
      <c r="B312" s="364"/>
      <c r="C312" s="365"/>
      <c r="D312" s="344"/>
    </row>
    <row r="313" spans="1:4" ht="14.25" thickBot="1">
      <c r="A313" s="366" t="s">
        <v>136</v>
      </c>
      <c r="B313" s="367"/>
      <c r="C313" s="368">
        <f>SUM(C311:C312)</f>
        <v>0</v>
      </c>
      <c r="D313" s="369">
        <f>SUM(D311:D312)</f>
        <v>0</v>
      </c>
    </row>
    <row r="314" spans="1:4">
      <c r="A314" s="370"/>
      <c r="B314" s="370"/>
      <c r="C314" s="336"/>
      <c r="D314" s="336"/>
    </row>
    <row r="315" spans="1:4">
      <c r="A315" s="370"/>
      <c r="B315" s="370"/>
      <c r="C315" s="336"/>
      <c r="D315" s="336"/>
    </row>
    <row r="316" spans="1:4" ht="49.9" customHeight="1">
      <c r="A316" s="370"/>
      <c r="B316" s="370"/>
      <c r="C316" s="336"/>
      <c r="D316" s="336"/>
    </row>
    <row r="317" spans="1:4">
      <c r="A317" s="370"/>
      <c r="B317" s="370"/>
      <c r="C317" s="336"/>
      <c r="D317" s="336"/>
    </row>
    <row r="318" spans="1:4">
      <c r="A318" s="370"/>
      <c r="B318" s="370"/>
      <c r="C318" s="336"/>
      <c r="D318" s="336"/>
    </row>
    <row r="319" spans="1:4">
      <c r="A319" s="370"/>
      <c r="B319" s="370"/>
      <c r="C319" s="336"/>
      <c r="D319" s="336"/>
    </row>
    <row r="320" spans="1:4">
      <c r="A320" s="370"/>
      <c r="B320" s="370"/>
      <c r="C320" s="336"/>
      <c r="D320" s="336"/>
    </row>
    <row r="321" spans="1:5">
      <c r="A321" s="370"/>
      <c r="B321" s="370"/>
      <c r="C321" s="336"/>
      <c r="D321" s="336"/>
    </row>
    <row r="322" spans="1:5">
      <c r="A322" s="370"/>
      <c r="B322" s="370"/>
      <c r="C322" s="336"/>
      <c r="D322" s="336"/>
    </row>
    <row r="323" spans="1:5">
      <c r="A323" s="370"/>
      <c r="B323" s="370"/>
      <c r="C323" s="336"/>
      <c r="D323" s="336"/>
    </row>
    <row r="324" spans="1:5">
      <c r="A324" s="370"/>
      <c r="B324" s="370"/>
      <c r="C324" s="336"/>
      <c r="D324" s="336"/>
    </row>
    <row r="325" spans="1:5">
      <c r="A325" s="370"/>
      <c r="B325" s="370"/>
      <c r="C325" s="336"/>
      <c r="D325" s="336"/>
    </row>
    <row r="326" spans="1:5">
      <c r="A326" s="370"/>
      <c r="B326" s="370"/>
      <c r="C326" s="336"/>
      <c r="D326" s="336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71"/>
      <c r="C328" s="371"/>
      <c r="D328" s="371"/>
      <c r="E328" s="371"/>
    </row>
    <row r="329" spans="1:5" ht="36.6" customHeight="1" thickBot="1">
      <c r="A329" s="213" t="s">
        <v>150</v>
      </c>
      <c r="B329" s="372" t="s">
        <v>151</v>
      </c>
      <c r="C329" s="373"/>
      <c r="D329" s="301" t="s">
        <v>152</v>
      </c>
      <c r="E329" s="373"/>
    </row>
    <row r="330" spans="1:5" ht="14.25" thickBot="1">
      <c r="A330" s="374"/>
      <c r="B330" s="303" t="s">
        <v>153</v>
      </c>
      <c r="C330" s="304" t="s">
        <v>154</v>
      </c>
      <c r="D330" s="375" t="s">
        <v>155</v>
      </c>
      <c r="E330" s="304" t="s">
        <v>156</v>
      </c>
    </row>
    <row r="331" spans="1:5" ht="14.25" thickBot="1">
      <c r="A331" s="376" t="s">
        <v>157</v>
      </c>
      <c r="B331" s="372"/>
      <c r="C331" s="377"/>
      <c r="D331" s="377"/>
      <c r="E331" s="378"/>
    </row>
    <row r="332" spans="1:5">
      <c r="A332" s="379" t="s">
        <v>158</v>
      </c>
      <c r="B332" s="275"/>
      <c r="C332" s="275"/>
      <c r="D332" s="275"/>
      <c r="E332" s="275"/>
    </row>
    <row r="333" spans="1:5" ht="25.5">
      <c r="A333" s="379" t="s">
        <v>159</v>
      </c>
      <c r="B333" s="380"/>
      <c r="C333" s="380"/>
      <c r="D333" s="380"/>
      <c r="E333" s="380"/>
    </row>
    <row r="334" spans="1:5">
      <c r="A334" s="379" t="s">
        <v>160</v>
      </c>
      <c r="B334" s="380"/>
      <c r="C334" s="380"/>
      <c r="D334" s="380"/>
      <c r="E334" s="380"/>
    </row>
    <row r="335" spans="1:5">
      <c r="A335" s="379" t="s">
        <v>161</v>
      </c>
      <c r="B335" s="231"/>
      <c r="C335" s="231"/>
      <c r="D335" s="231"/>
      <c r="E335" s="231"/>
    </row>
    <row r="336" spans="1:5">
      <c r="A336" s="379" t="s">
        <v>82</v>
      </c>
      <c r="B336" s="231"/>
      <c r="C336" s="231"/>
      <c r="D336" s="231"/>
      <c r="E336" s="231"/>
    </row>
    <row r="337" spans="1:5" ht="14.25" thickBot="1">
      <c r="A337" s="381" t="s">
        <v>82</v>
      </c>
      <c r="B337" s="237"/>
      <c r="C337" s="237"/>
      <c r="D337" s="237"/>
      <c r="E337" s="237"/>
    </row>
    <row r="338" spans="1:5" ht="14.25" thickBot="1">
      <c r="A338" s="382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3" t="s">
        <v>162</v>
      </c>
      <c r="B339" s="372"/>
      <c r="C339" s="384"/>
      <c r="D339" s="384"/>
      <c r="E339" s="385"/>
    </row>
    <row r="340" spans="1:5">
      <c r="A340" s="386" t="s">
        <v>158</v>
      </c>
      <c r="B340" s="275"/>
      <c r="C340" s="275"/>
      <c r="D340" s="275"/>
      <c r="E340" s="275"/>
    </row>
    <row r="341" spans="1:5" ht="25.5">
      <c r="A341" s="379" t="s">
        <v>159</v>
      </c>
      <c r="B341" s="380"/>
      <c r="C341" s="380"/>
      <c r="D341" s="380"/>
      <c r="E341" s="380"/>
    </row>
    <row r="342" spans="1:5">
      <c r="A342" s="379" t="s">
        <v>160</v>
      </c>
      <c r="B342" s="380"/>
      <c r="C342" s="380"/>
      <c r="D342" s="380"/>
      <c r="E342" s="380"/>
    </row>
    <row r="343" spans="1:5">
      <c r="A343" s="379" t="s">
        <v>163</v>
      </c>
      <c r="B343" s="231"/>
      <c r="C343" s="231"/>
      <c r="D343" s="231"/>
      <c r="E343" s="231"/>
    </row>
    <row r="344" spans="1:5">
      <c r="A344" s="379" t="s">
        <v>82</v>
      </c>
      <c r="B344" s="231"/>
      <c r="C344" s="231"/>
      <c r="D344" s="231"/>
      <c r="E344" s="231"/>
    </row>
    <row r="345" spans="1:5">
      <c r="A345" s="381" t="s">
        <v>82</v>
      </c>
      <c r="B345" s="231"/>
      <c r="C345" s="231"/>
      <c r="D345" s="231"/>
      <c r="E345" s="231"/>
    </row>
    <row r="346" spans="1:5" ht="14.25" thickBot="1">
      <c r="A346" s="387" t="s">
        <v>136</v>
      </c>
      <c r="B346" s="388">
        <f>SUM(B340:B343)</f>
        <v>0</v>
      </c>
      <c r="C346" s="388">
        <f>SUM(C340:C343)</f>
        <v>0</v>
      </c>
      <c r="D346" s="388">
        <f>SUM(D340:D343)</f>
        <v>0</v>
      </c>
      <c r="E346" s="388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9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9" t="s">
        <v>21</v>
      </c>
      <c r="E376" s="339" t="s">
        <v>166</v>
      </c>
      <c r="G376" s="390"/>
    </row>
    <row r="377" spans="1:7" ht="25.5" customHeight="1">
      <c r="A377" s="391" t="s">
        <v>167</v>
      </c>
      <c r="B377" s="392"/>
      <c r="C377" s="393"/>
      <c r="D377" s="362"/>
      <c r="E377" s="362"/>
      <c r="G377" s="390"/>
    </row>
    <row r="378" spans="1:7" ht="14.25">
      <c r="A378" s="394" t="s">
        <v>168</v>
      </c>
      <c r="B378" s="395"/>
      <c r="C378" s="396"/>
      <c r="D378" s="348"/>
      <c r="E378" s="348"/>
      <c r="G378" s="390"/>
    </row>
    <row r="379" spans="1:7" ht="15" customHeight="1">
      <c r="A379" s="397" t="s">
        <v>169</v>
      </c>
      <c r="B379" s="398"/>
      <c r="C379" s="399"/>
      <c r="D379" s="400"/>
      <c r="E379" s="400"/>
      <c r="G379" s="401"/>
    </row>
    <row r="380" spans="1:7" ht="14.25">
      <c r="A380" s="402" t="s">
        <v>170</v>
      </c>
      <c r="B380" s="403"/>
      <c r="C380" s="396"/>
      <c r="D380" s="348"/>
      <c r="E380" s="348"/>
      <c r="G380" s="390"/>
    </row>
    <row r="381" spans="1:7" ht="14.25">
      <c r="A381" s="394" t="s">
        <v>171</v>
      </c>
      <c r="B381" s="395"/>
      <c r="C381" s="404"/>
      <c r="D381" s="405"/>
      <c r="E381" s="405"/>
      <c r="G381" s="390"/>
    </row>
    <row r="382" spans="1:7" ht="14.25">
      <c r="A382" s="394" t="s">
        <v>172</v>
      </c>
      <c r="B382" s="395"/>
      <c r="C382" s="404"/>
      <c r="D382" s="405"/>
      <c r="E382" s="405"/>
      <c r="G382" s="390"/>
    </row>
    <row r="383" spans="1:7" ht="27" customHeight="1">
      <c r="A383" s="394" t="s">
        <v>173</v>
      </c>
      <c r="B383" s="395"/>
      <c r="C383" s="406"/>
      <c r="D383" s="405"/>
      <c r="E383" s="405"/>
      <c r="G383" s="390"/>
    </row>
    <row r="384" spans="1:7">
      <c r="A384" s="394" t="s">
        <v>174</v>
      </c>
      <c r="B384" s="395"/>
      <c r="C384" s="407"/>
      <c r="D384" s="348"/>
      <c r="E384" s="348"/>
    </row>
    <row r="385" spans="1:5" ht="14.25" thickBot="1">
      <c r="A385" s="408" t="s">
        <v>17</v>
      </c>
      <c r="B385" s="409"/>
      <c r="C385" s="410"/>
      <c r="D385" s="411"/>
      <c r="E385" s="411"/>
    </row>
    <row r="386" spans="1:5" ht="14.25" thickBot="1">
      <c r="A386" s="412" t="s">
        <v>96</v>
      </c>
      <c r="B386" s="413"/>
      <c r="C386" s="414">
        <f>C377+C378+C380+C384</f>
        <v>0</v>
      </c>
      <c r="D386" s="415">
        <f>D377+D378+D380+D384</f>
        <v>0</v>
      </c>
      <c r="E386" s="416"/>
    </row>
    <row r="387" spans="1:5">
      <c r="A387" s="417"/>
      <c r="B387" s="417"/>
      <c r="C387" s="418"/>
      <c r="D387" s="418"/>
      <c r="E387" s="418"/>
    </row>
    <row r="388" spans="1:5">
      <c r="A388" s="417"/>
      <c r="B388" s="417"/>
      <c r="C388" s="418"/>
      <c r="D388" s="418"/>
      <c r="E388" s="418"/>
    </row>
    <row r="389" spans="1:5">
      <c r="A389" s="417"/>
      <c r="B389" s="417"/>
      <c r="C389" s="418"/>
      <c r="D389" s="418"/>
      <c r="E389" s="418"/>
    </row>
    <row r="390" spans="1:5">
      <c r="A390" s="417"/>
      <c r="B390" s="417"/>
      <c r="C390" s="418"/>
      <c r="D390" s="418"/>
      <c r="E390" s="418"/>
    </row>
    <row r="391" spans="1:5">
      <c r="A391" s="417"/>
      <c r="B391" s="417"/>
      <c r="C391" s="418"/>
      <c r="D391" s="418"/>
      <c r="E391" s="418"/>
    </row>
    <row r="392" spans="1:5">
      <c r="A392" s="417"/>
      <c r="B392" s="417"/>
      <c r="C392" s="418"/>
      <c r="D392" s="418"/>
      <c r="E392" s="418"/>
    </row>
    <row r="393" spans="1:5">
      <c r="A393" s="417"/>
      <c r="B393" s="417"/>
      <c r="C393" s="418"/>
      <c r="D393" s="418"/>
      <c r="E393" s="418"/>
    </row>
    <row r="394" spans="1:5">
      <c r="A394" s="417"/>
      <c r="B394" s="417"/>
      <c r="C394" s="418"/>
      <c r="D394" s="418"/>
      <c r="E394" s="418"/>
    </row>
    <row r="395" spans="1:5">
      <c r="A395" s="417"/>
      <c r="B395" s="417"/>
      <c r="C395" s="418"/>
      <c r="D395" s="418"/>
      <c r="E395" s="418"/>
    </row>
    <row r="396" spans="1:5">
      <c r="A396" s="417"/>
      <c r="B396" s="417"/>
      <c r="C396" s="418"/>
      <c r="D396" s="418"/>
      <c r="E396" s="418"/>
    </row>
    <row r="397" spans="1:5">
      <c r="A397" s="417"/>
      <c r="B397" s="417"/>
      <c r="C397" s="418"/>
      <c r="D397" s="418"/>
      <c r="E397" s="418"/>
    </row>
    <row r="398" spans="1:5">
      <c r="A398" s="417"/>
      <c r="B398" s="417"/>
      <c r="C398" s="418"/>
      <c r="D398" s="418"/>
      <c r="E398" s="418"/>
    </row>
    <row r="399" spans="1:5">
      <c r="A399" s="417"/>
      <c r="B399" s="417"/>
      <c r="C399" s="418"/>
      <c r="D399" s="418"/>
      <c r="E399" s="418"/>
    </row>
    <row r="400" spans="1:5">
      <c r="A400" s="417"/>
      <c r="B400" s="417"/>
      <c r="C400" s="418"/>
      <c r="D400" s="418"/>
      <c r="E400" s="418"/>
    </row>
    <row r="401" spans="1:5">
      <c r="A401" s="417"/>
      <c r="B401" s="417"/>
      <c r="C401" s="418"/>
      <c r="D401" s="418"/>
      <c r="E401" s="418"/>
    </row>
    <row r="402" spans="1:5">
      <c r="A402" s="417"/>
      <c r="B402" s="417"/>
      <c r="C402" s="418"/>
      <c r="D402" s="418"/>
      <c r="E402" s="418"/>
    </row>
    <row r="403" spans="1:5">
      <c r="A403" s="417"/>
      <c r="B403" s="417"/>
      <c r="C403" s="418"/>
      <c r="D403" s="418"/>
      <c r="E403" s="418"/>
    </row>
    <row r="404" spans="1:5">
      <c r="A404" s="417"/>
      <c r="B404" s="417"/>
      <c r="C404" s="418"/>
      <c r="D404" s="418"/>
      <c r="E404" s="418"/>
    </row>
    <row r="405" spans="1:5">
      <c r="A405" s="417"/>
      <c r="B405" s="417"/>
      <c r="C405" s="418"/>
      <c r="D405" s="418"/>
      <c r="E405" s="418"/>
    </row>
    <row r="406" spans="1:5">
      <c r="A406" s="417"/>
      <c r="B406" s="417"/>
      <c r="C406" s="418"/>
      <c r="D406" s="418"/>
      <c r="E406" s="418"/>
    </row>
    <row r="407" spans="1:5">
      <c r="A407" s="417"/>
      <c r="B407" s="417"/>
      <c r="C407" s="418"/>
      <c r="D407" s="418"/>
      <c r="E407" s="418"/>
    </row>
    <row r="408" spans="1:5">
      <c r="A408" s="417"/>
      <c r="B408" s="417"/>
      <c r="C408" s="418"/>
      <c r="D408" s="418"/>
      <c r="E408" s="418"/>
    </row>
    <row r="409" spans="1:5">
      <c r="A409" s="417"/>
      <c r="B409" s="417"/>
      <c r="C409" s="418"/>
      <c r="D409" s="418"/>
      <c r="E409" s="418"/>
    </row>
    <row r="410" spans="1:5">
      <c r="A410" s="417"/>
      <c r="B410" s="417"/>
      <c r="C410" s="418"/>
      <c r="D410" s="418"/>
      <c r="E410" s="418"/>
    </row>
    <row r="411" spans="1:5">
      <c r="A411" s="417"/>
      <c r="B411" s="417"/>
      <c r="C411" s="418"/>
      <c r="D411" s="418"/>
      <c r="E411" s="418"/>
    </row>
    <row r="412" spans="1:5">
      <c r="A412" s="417"/>
      <c r="B412" s="417"/>
      <c r="C412" s="418"/>
      <c r="D412" s="418"/>
      <c r="E412" s="418"/>
    </row>
    <row r="413" spans="1:5">
      <c r="A413" s="417"/>
      <c r="B413" s="417"/>
      <c r="C413" s="418"/>
      <c r="D413" s="418"/>
      <c r="E413" s="418"/>
    </row>
    <row r="414" spans="1:5">
      <c r="A414" s="417"/>
      <c r="B414" s="417"/>
      <c r="C414" s="418"/>
      <c r="D414" s="418"/>
      <c r="E414" s="418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9" t="s">
        <v>100</v>
      </c>
      <c r="B417" s="420"/>
      <c r="C417" s="303" t="s">
        <v>101</v>
      </c>
      <c r="D417" s="305" t="s">
        <v>105</v>
      </c>
    </row>
    <row r="418" spans="1:4" ht="32.25" customHeight="1" thickBot="1">
      <c r="A418" s="421" t="s">
        <v>176</v>
      </c>
      <c r="B418" s="373"/>
      <c r="C418" s="422"/>
      <c r="D418" s="423"/>
    </row>
    <row r="419" spans="1:4" ht="14.25" thickBot="1">
      <c r="A419" s="421" t="s">
        <v>177</v>
      </c>
      <c r="B419" s="373"/>
      <c r="C419" s="422"/>
      <c r="D419" s="423"/>
    </row>
    <row r="420" spans="1:4" ht="14.25" thickBot="1">
      <c r="A420" s="421" t="s">
        <v>178</v>
      </c>
      <c r="B420" s="373"/>
      <c r="C420" s="422"/>
      <c r="D420" s="423"/>
    </row>
    <row r="421" spans="1:4" ht="25.5" customHeight="1" thickBot="1">
      <c r="A421" s="421" t="s">
        <v>179</v>
      </c>
      <c r="B421" s="373"/>
      <c r="C421" s="422"/>
      <c r="D421" s="423"/>
    </row>
    <row r="422" spans="1:4" ht="27" customHeight="1" thickBot="1">
      <c r="A422" s="421" t="s">
        <v>180</v>
      </c>
      <c r="B422" s="373"/>
      <c r="C422" s="422"/>
      <c r="D422" s="423"/>
    </row>
    <row r="423" spans="1:4" ht="14.25" thickBot="1">
      <c r="A423" s="424" t="s">
        <v>181</v>
      </c>
      <c r="B423" s="373"/>
      <c r="C423" s="422"/>
      <c r="D423" s="423"/>
    </row>
    <row r="424" spans="1:4" ht="29.25" customHeight="1" thickBot="1">
      <c r="A424" s="424" t="s">
        <v>182</v>
      </c>
      <c r="B424" s="373"/>
      <c r="C424" s="422"/>
      <c r="D424" s="423"/>
    </row>
    <row r="425" spans="1:4" ht="25.5" customHeight="1" thickBot="1">
      <c r="A425" s="424" t="s">
        <v>183</v>
      </c>
      <c r="B425" s="373"/>
      <c r="C425" s="422"/>
      <c r="D425" s="423"/>
    </row>
    <row r="426" spans="1:4" ht="14.25" thickBot="1">
      <c r="A426" s="424" t="s">
        <v>184</v>
      </c>
      <c r="B426" s="373"/>
      <c r="C426" s="425">
        <f>SUM(C427:C446)</f>
        <v>0</v>
      </c>
      <c r="D426" s="425">
        <f>SUM(D427:D446)</f>
        <v>0</v>
      </c>
    </row>
    <row r="427" spans="1:4">
      <c r="A427" s="426" t="s">
        <v>116</v>
      </c>
      <c r="B427" s="307"/>
      <c r="C427" s="427"/>
      <c r="D427" s="428"/>
    </row>
    <row r="428" spans="1:4">
      <c r="A428" s="322" t="s">
        <v>117</v>
      </c>
      <c r="B428" s="311"/>
      <c r="C428" s="429"/>
      <c r="D428" s="428"/>
    </row>
    <row r="429" spans="1:4">
      <c r="A429" s="325" t="s">
        <v>118</v>
      </c>
      <c r="B429" s="311"/>
      <c r="C429" s="429"/>
      <c r="D429" s="428"/>
    </row>
    <row r="430" spans="1:4" ht="38.450000000000003" customHeight="1">
      <c r="A430" s="322" t="s">
        <v>119</v>
      </c>
      <c r="B430" s="311"/>
      <c r="C430" s="429"/>
      <c r="D430" s="428"/>
    </row>
    <row r="431" spans="1:4">
      <c r="A431" s="325" t="s">
        <v>120</v>
      </c>
      <c r="B431" s="311"/>
      <c r="C431" s="429"/>
      <c r="D431" s="428"/>
    </row>
    <row r="432" spans="1:4">
      <c r="A432" s="325" t="s">
        <v>121</v>
      </c>
      <c r="B432" s="311"/>
      <c r="C432" s="429"/>
      <c r="D432" s="428"/>
    </row>
    <row r="433" spans="1:4">
      <c r="A433" s="325" t="s">
        <v>122</v>
      </c>
      <c r="B433" s="311"/>
      <c r="C433" s="429"/>
      <c r="D433" s="428"/>
    </row>
    <row r="434" spans="1:4" ht="24.6" customHeight="1">
      <c r="A434" s="325" t="s">
        <v>123</v>
      </c>
      <c r="B434" s="311"/>
      <c r="C434" s="323"/>
      <c r="D434" s="430"/>
    </row>
    <row r="435" spans="1:4">
      <c r="A435" s="325" t="s">
        <v>124</v>
      </c>
      <c r="B435" s="311"/>
      <c r="C435" s="323"/>
      <c r="D435" s="430"/>
    </row>
    <row r="436" spans="1:4">
      <c r="A436" s="325" t="s">
        <v>125</v>
      </c>
      <c r="B436" s="311"/>
      <c r="C436" s="323"/>
      <c r="D436" s="430"/>
    </row>
    <row r="437" spans="1:4">
      <c r="A437" s="325" t="s">
        <v>126</v>
      </c>
      <c r="B437" s="311"/>
      <c r="C437" s="323"/>
      <c r="D437" s="430"/>
    </row>
    <row r="438" spans="1:4">
      <c r="A438" s="325" t="s">
        <v>127</v>
      </c>
      <c r="B438" s="311"/>
      <c r="C438" s="323"/>
      <c r="D438" s="430"/>
    </row>
    <row r="439" spans="1:4">
      <c r="A439" s="325" t="s">
        <v>128</v>
      </c>
      <c r="B439" s="311"/>
      <c r="C439" s="323"/>
      <c r="D439" s="430"/>
    </row>
    <row r="440" spans="1:4">
      <c r="A440" s="326" t="s">
        <v>129</v>
      </c>
      <c r="B440" s="311"/>
      <c r="C440" s="323"/>
      <c r="D440" s="430"/>
    </row>
    <row r="441" spans="1:4">
      <c r="A441" s="326" t="s">
        <v>130</v>
      </c>
      <c r="B441" s="311"/>
      <c r="C441" s="323"/>
      <c r="D441" s="430"/>
    </row>
    <row r="442" spans="1:4" ht="27.6" customHeight="1">
      <c r="A442" s="322" t="s">
        <v>131</v>
      </c>
      <c r="B442" s="311"/>
      <c r="C442" s="323"/>
      <c r="D442" s="430"/>
    </row>
    <row r="443" spans="1:4" ht="30" customHeight="1">
      <c r="A443" s="322" t="s">
        <v>132</v>
      </c>
      <c r="B443" s="311"/>
      <c r="C443" s="323"/>
      <c r="D443" s="430"/>
    </row>
    <row r="444" spans="1:4">
      <c r="A444" s="326" t="s">
        <v>133</v>
      </c>
      <c r="B444" s="311"/>
      <c r="C444" s="323"/>
      <c r="D444" s="430"/>
    </row>
    <row r="445" spans="1:4">
      <c r="A445" s="326" t="s">
        <v>134</v>
      </c>
      <c r="B445" s="311"/>
      <c r="C445" s="323"/>
      <c r="D445" s="430"/>
    </row>
    <row r="446" spans="1:4" ht="14.25" thickBot="1">
      <c r="A446" s="327" t="s">
        <v>135</v>
      </c>
      <c r="B446" s="316"/>
      <c r="C446" s="328"/>
      <c r="D446" s="430"/>
    </row>
    <row r="447" spans="1:4" ht="14.25" thickBot="1">
      <c r="A447" s="329" t="s">
        <v>136</v>
      </c>
      <c r="B447" s="373"/>
      <c r="C447" s="354">
        <f>SUM(C418:C428)</f>
        <v>0</v>
      </c>
      <c r="D447" s="354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31"/>
      <c r="B456" s="254"/>
      <c r="C456" s="254"/>
    </row>
    <row r="457" spans="1:8" ht="26.25" customHeight="1" thickBot="1">
      <c r="A457" s="329" t="s">
        <v>186</v>
      </c>
      <c r="B457" s="432"/>
      <c r="C457" s="433" t="s">
        <v>14</v>
      </c>
      <c r="D457" s="305" t="s">
        <v>21</v>
      </c>
      <c r="G457" s="434"/>
      <c r="H457" s="434"/>
    </row>
    <row r="458" spans="1:8" ht="14.25" thickBot="1">
      <c r="A458" s="435" t="s">
        <v>187</v>
      </c>
      <c r="B458" s="436"/>
      <c r="C458" s="414">
        <f>SUM(C459:C468)</f>
        <v>0</v>
      </c>
      <c r="D458" s="437">
        <f>SUM(D459:D468)</f>
        <v>106.56</v>
      </c>
      <c r="G458" s="434"/>
      <c r="H458" s="434"/>
    </row>
    <row r="459" spans="1:8" ht="55.5" customHeight="1">
      <c r="A459" s="271" t="s">
        <v>188</v>
      </c>
      <c r="B459" s="273"/>
      <c r="C459" s="438"/>
      <c r="D459" s="439"/>
      <c r="G459" s="434"/>
      <c r="H459" s="434"/>
    </row>
    <row r="460" spans="1:8">
      <c r="A460" s="440" t="s">
        <v>189</v>
      </c>
      <c r="B460" s="441"/>
      <c r="C460" s="442"/>
      <c r="D460" s="443"/>
    </row>
    <row r="461" spans="1:8">
      <c r="A461" s="444" t="s">
        <v>190</v>
      </c>
      <c r="B461" s="445"/>
      <c r="C461" s="396"/>
      <c r="D461" s="446"/>
    </row>
    <row r="462" spans="1:8" ht="28.5" customHeight="1">
      <c r="A462" s="447" t="s">
        <v>191</v>
      </c>
      <c r="B462" s="448"/>
      <c r="C462" s="396"/>
      <c r="D462" s="446"/>
    </row>
    <row r="463" spans="1:8" ht="32.25" customHeight="1">
      <c r="A463" s="447" t="s">
        <v>192</v>
      </c>
      <c r="B463" s="448"/>
      <c r="C463" s="396"/>
      <c r="D463" s="446"/>
    </row>
    <row r="464" spans="1:8">
      <c r="A464" s="444" t="s">
        <v>193</v>
      </c>
      <c r="B464" s="445"/>
      <c r="C464" s="396"/>
      <c r="D464" s="446"/>
    </row>
    <row r="465" spans="1:4">
      <c r="A465" s="444" t="s">
        <v>194</v>
      </c>
      <c r="B465" s="445"/>
      <c r="C465" s="396"/>
      <c r="D465" s="446"/>
    </row>
    <row r="466" spans="1:4">
      <c r="A466" s="444" t="s">
        <v>195</v>
      </c>
      <c r="B466" s="445"/>
      <c r="C466" s="396"/>
      <c r="D466" s="446"/>
    </row>
    <row r="467" spans="1:4">
      <c r="A467" s="444" t="s">
        <v>196</v>
      </c>
      <c r="B467" s="445"/>
      <c r="C467" s="396"/>
      <c r="D467" s="446"/>
    </row>
    <row r="468" spans="1:4" ht="14.25" thickBot="1">
      <c r="A468" s="449" t="s">
        <v>17</v>
      </c>
      <c r="B468" s="450"/>
      <c r="C468" s="451"/>
      <c r="D468" s="451">
        <f>106.56</f>
        <v>106.56</v>
      </c>
    </row>
    <row r="469" spans="1:4" ht="14.25" thickBot="1">
      <c r="A469" s="435" t="s">
        <v>197</v>
      </c>
      <c r="B469" s="436"/>
      <c r="C469" s="414">
        <f>SUM(C470:C479)</f>
        <v>2491.0699999999997</v>
      </c>
      <c r="D469" s="415">
        <f>SUM(D470:D479)</f>
        <v>2180.79</v>
      </c>
    </row>
    <row r="470" spans="1:4" ht="59.25" customHeight="1">
      <c r="A470" s="271" t="s">
        <v>188</v>
      </c>
      <c r="B470" s="273"/>
      <c r="C470" s="442"/>
      <c r="D470" s="443"/>
    </row>
    <row r="471" spans="1:4">
      <c r="A471" s="440" t="s">
        <v>189</v>
      </c>
      <c r="B471" s="441"/>
      <c r="C471" s="442"/>
      <c r="D471" s="443"/>
    </row>
    <row r="472" spans="1:4">
      <c r="A472" s="444" t="s">
        <v>190</v>
      </c>
      <c r="B472" s="445"/>
      <c r="C472" s="396"/>
      <c r="D472" s="446"/>
    </row>
    <row r="473" spans="1:4" ht="27.75" customHeight="1">
      <c r="A473" s="447" t="s">
        <v>191</v>
      </c>
      <c r="B473" s="448"/>
      <c r="C473" s="396"/>
      <c r="D473" s="446"/>
    </row>
    <row r="474" spans="1:4" ht="24.75" customHeight="1">
      <c r="A474" s="447" t="s">
        <v>192</v>
      </c>
      <c r="B474" s="448"/>
      <c r="C474" s="446">
        <v>205.92</v>
      </c>
      <c r="D474" s="446">
        <f>344.52</f>
        <v>344.52</v>
      </c>
    </row>
    <row r="475" spans="1:4">
      <c r="A475" s="447" t="s">
        <v>193</v>
      </c>
      <c r="B475" s="448"/>
      <c r="C475" s="396">
        <v>1999.36</v>
      </c>
      <c r="D475" s="446"/>
    </row>
    <row r="476" spans="1:4">
      <c r="A476" s="444" t="s">
        <v>194</v>
      </c>
      <c r="B476" s="445"/>
      <c r="C476" s="396"/>
      <c r="D476" s="446"/>
    </row>
    <row r="477" spans="1:4">
      <c r="A477" s="444" t="s">
        <v>198</v>
      </c>
      <c r="B477" s="445"/>
      <c r="C477" s="396">
        <v>54.53</v>
      </c>
      <c r="D477" s="446">
        <f>43.87+723.24+934.47</f>
        <v>1701.58</v>
      </c>
    </row>
    <row r="478" spans="1:4">
      <c r="A478" s="444" t="s">
        <v>196</v>
      </c>
      <c r="B478" s="445"/>
      <c r="C478" s="396"/>
      <c r="D478" s="446"/>
    </row>
    <row r="479" spans="1:4" ht="15.75" thickBot="1">
      <c r="A479" s="363" t="s">
        <v>17</v>
      </c>
      <c r="B479" s="364"/>
      <c r="C479" s="452">
        <v>231.26</v>
      </c>
      <c r="D479" s="452">
        <f>134.69</f>
        <v>134.69</v>
      </c>
    </row>
    <row r="480" spans="1:4" ht="14.25" thickBot="1">
      <c r="A480" s="453" t="s">
        <v>12</v>
      </c>
      <c r="B480" s="454"/>
      <c r="C480" s="455">
        <f>C458+C469</f>
        <v>2491.0699999999997</v>
      </c>
      <c r="D480" s="297">
        <f>D458+D469</f>
        <v>2287.35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6" t="s">
        <v>200</v>
      </c>
      <c r="B496" s="457"/>
      <c r="C496" s="458" t="s">
        <v>14</v>
      </c>
      <c r="D496" s="339" t="s">
        <v>105</v>
      </c>
    </row>
    <row r="497" spans="1:4">
      <c r="A497" s="459" t="s">
        <v>201</v>
      </c>
      <c r="B497" s="460"/>
      <c r="C497" s="292">
        <f>SUM(C498:C504)</f>
        <v>0</v>
      </c>
      <c r="D497" s="292">
        <f>SUM(D498:D504)</f>
        <v>0</v>
      </c>
    </row>
    <row r="498" spans="1:4">
      <c r="A498" s="461" t="s">
        <v>202</v>
      </c>
      <c r="B498" s="462"/>
      <c r="C498" s="463"/>
      <c r="D498" s="464"/>
    </row>
    <row r="499" spans="1:4">
      <c r="A499" s="461" t="s">
        <v>203</v>
      </c>
      <c r="B499" s="462"/>
      <c r="C499" s="463"/>
      <c r="D499" s="464"/>
    </row>
    <row r="500" spans="1:4" ht="27.75" customHeight="1">
      <c r="A500" s="325" t="s">
        <v>204</v>
      </c>
      <c r="B500" s="465"/>
      <c r="C500" s="463"/>
      <c r="D500" s="464"/>
    </row>
    <row r="501" spans="1:4">
      <c r="A501" s="325" t="s">
        <v>205</v>
      </c>
      <c r="B501" s="465"/>
      <c r="C501" s="463"/>
      <c r="D501" s="464"/>
    </row>
    <row r="502" spans="1:4" ht="17.25" customHeight="1">
      <c r="A502" s="325" t="s">
        <v>206</v>
      </c>
      <c r="B502" s="465"/>
      <c r="C502" s="463"/>
      <c r="D502" s="464"/>
    </row>
    <row r="503" spans="1:4" ht="16.5" customHeight="1">
      <c r="A503" s="325" t="s">
        <v>207</v>
      </c>
      <c r="B503" s="465"/>
      <c r="C503" s="463"/>
      <c r="D503" s="464"/>
    </row>
    <row r="504" spans="1:4">
      <c r="A504" s="325" t="s">
        <v>135</v>
      </c>
      <c r="B504" s="465"/>
      <c r="C504" s="463"/>
      <c r="D504" s="464"/>
    </row>
    <row r="505" spans="1:4">
      <c r="A505" s="466" t="s">
        <v>208</v>
      </c>
      <c r="B505" s="467"/>
      <c r="C505" s="292">
        <f>C506+C507+C509</f>
        <v>0</v>
      </c>
      <c r="D505" s="468">
        <f>D506+D507+D509</f>
        <v>0</v>
      </c>
    </row>
    <row r="506" spans="1:4">
      <c r="A506" s="326" t="s">
        <v>209</v>
      </c>
      <c r="B506" s="469"/>
      <c r="C506" s="470"/>
      <c r="D506" s="471"/>
    </row>
    <row r="507" spans="1:4">
      <c r="A507" s="326" t="s">
        <v>210</v>
      </c>
      <c r="B507" s="469"/>
      <c r="C507" s="470"/>
      <c r="D507" s="471"/>
    </row>
    <row r="508" spans="1:4">
      <c r="A508" s="326" t="s">
        <v>211</v>
      </c>
      <c r="B508" s="469"/>
      <c r="C508" s="470"/>
      <c r="D508" s="471"/>
    </row>
    <row r="509" spans="1:4" ht="14.25" thickBot="1">
      <c r="A509" s="472" t="s">
        <v>135</v>
      </c>
      <c r="B509" s="473"/>
      <c r="C509" s="470"/>
      <c r="D509" s="471"/>
    </row>
    <row r="510" spans="1:4" ht="14.25" thickBot="1">
      <c r="A510" s="453" t="s">
        <v>12</v>
      </c>
      <c r="B510" s="454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4"/>
      <c r="C513" s="474"/>
      <c r="D513" s="474"/>
    </row>
    <row r="514" spans="1:5" ht="14.25" thickBot="1">
      <c r="A514" s="254"/>
      <c r="B514" s="475"/>
      <c r="C514" s="254"/>
      <c r="D514" s="254"/>
    </row>
    <row r="515" spans="1:5" ht="30.75" customHeight="1" thickBot="1">
      <c r="A515" s="476"/>
      <c r="B515" s="477"/>
      <c r="C515" s="458" t="s">
        <v>101</v>
      </c>
      <c r="D515" s="339" t="s">
        <v>21</v>
      </c>
    </row>
    <row r="516" spans="1:5" ht="14.25" thickBot="1">
      <c r="A516" s="478" t="s">
        <v>213</v>
      </c>
      <c r="B516" s="479"/>
      <c r="C516" s="396"/>
      <c r="D516" s="348"/>
    </row>
    <row r="517" spans="1:5" ht="14.25" thickBot="1">
      <c r="A517" s="435" t="s">
        <v>96</v>
      </c>
      <c r="B517" s="436"/>
      <c r="C517" s="415">
        <f>SUM(C516:C516)</f>
        <v>0</v>
      </c>
      <c r="D517" s="415">
        <f>SUM(D516:D516)</f>
        <v>0</v>
      </c>
    </row>
    <row r="520" spans="1:5">
      <c r="A520" s="206" t="s">
        <v>214</v>
      </c>
      <c r="B520" s="474"/>
      <c r="C520" s="474"/>
      <c r="D520" s="474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7" t="s">
        <v>32</v>
      </c>
      <c r="B522" s="378"/>
      <c r="C522" s="213" t="s">
        <v>215</v>
      </c>
      <c r="D522" s="213" t="s">
        <v>216</v>
      </c>
      <c r="E522" s="2"/>
    </row>
    <row r="523" spans="1:5" ht="14.25" thickBot="1">
      <c r="A523" s="480" t="s">
        <v>217</v>
      </c>
      <c r="B523" s="432"/>
      <c r="C523" s="481">
        <v>50667.74</v>
      </c>
      <c r="D523" s="481">
        <v>56556.23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2" t="s">
        <v>218</v>
      </c>
      <c r="B525" s="483"/>
      <c r="C525" s="483"/>
      <c r="D525" s="145"/>
      <c r="E525" s="145"/>
    </row>
    <row r="537" spans="1:10" ht="14.25">
      <c r="A537" s="484" t="s">
        <v>219</v>
      </c>
      <c r="B537" s="484"/>
      <c r="C537" s="484"/>
      <c r="D537" s="484"/>
      <c r="E537" s="484"/>
      <c r="F537" s="484"/>
      <c r="G537" s="484"/>
      <c r="H537" s="484"/>
      <c r="I537" s="484"/>
    </row>
    <row r="539" spans="1:10" ht="14.25">
      <c r="A539" s="484" t="s">
        <v>220</v>
      </c>
      <c r="B539" s="484"/>
      <c r="C539" s="484"/>
      <c r="D539" s="484"/>
      <c r="E539" s="484"/>
      <c r="F539" s="484"/>
      <c r="G539" s="484"/>
      <c r="H539" s="484"/>
      <c r="I539" s="484"/>
    </row>
    <row r="540" spans="1:10" ht="17.25" thickBot="1">
      <c r="A540" s="485"/>
      <c r="B540" s="485"/>
      <c r="C540" s="485"/>
      <c r="D540" s="485"/>
      <c r="E540" s="485"/>
      <c r="F540" s="485"/>
      <c r="G540" s="485"/>
      <c r="H540" s="485"/>
      <c r="I540" s="486"/>
    </row>
    <row r="541" spans="1:10" ht="34.15" customHeight="1">
      <c r="A541" s="487" t="s">
        <v>221</v>
      </c>
      <c r="B541" s="488" t="s">
        <v>222</v>
      </c>
      <c r="C541" s="489"/>
      <c r="D541" s="489"/>
      <c r="E541" s="490" t="s">
        <v>58</v>
      </c>
      <c r="F541" s="489" t="s">
        <v>223</v>
      </c>
      <c r="G541" s="489"/>
      <c r="H541" s="489"/>
      <c r="I541" s="491" t="s">
        <v>83</v>
      </c>
      <c r="J541" s="492"/>
    </row>
    <row r="542" spans="1:10" ht="63.75">
      <c r="A542" s="493"/>
      <c r="B542" s="494" t="s">
        <v>224</v>
      </c>
      <c r="C542" s="495" t="s">
        <v>225</v>
      </c>
      <c r="D542" s="495" t="s">
        <v>62</v>
      </c>
      <c r="E542" s="495" t="s">
        <v>226</v>
      </c>
      <c r="F542" s="495" t="s">
        <v>224</v>
      </c>
      <c r="G542" s="495" t="s">
        <v>227</v>
      </c>
      <c r="H542" s="495" t="s">
        <v>228</v>
      </c>
      <c r="I542" s="496"/>
      <c r="J542" s="497"/>
    </row>
    <row r="543" spans="1:10" ht="25.5">
      <c r="A543" s="498" t="s">
        <v>37</v>
      </c>
      <c r="B543" s="499"/>
      <c r="C543" s="500"/>
      <c r="D543" s="500"/>
      <c r="E543" s="500"/>
      <c r="F543" s="500"/>
      <c r="G543" s="500"/>
      <c r="H543" s="500"/>
      <c r="I543" s="501"/>
      <c r="J543" s="336"/>
    </row>
    <row r="544" spans="1:10">
      <c r="A544" s="502" t="s">
        <v>25</v>
      </c>
      <c r="B544" s="503">
        <f t="shared" ref="B544:I544" si="16">SUM(B545:B547)</f>
        <v>0</v>
      </c>
      <c r="C544" s="504">
        <f t="shared" si="16"/>
        <v>0</v>
      </c>
      <c r="D544" s="504">
        <f t="shared" si="16"/>
        <v>0</v>
      </c>
      <c r="E544" s="504">
        <f t="shared" si="16"/>
        <v>0</v>
      </c>
      <c r="F544" s="504">
        <f t="shared" si="16"/>
        <v>0</v>
      </c>
      <c r="G544" s="504">
        <f t="shared" si="16"/>
        <v>0</v>
      </c>
      <c r="H544" s="504">
        <f t="shared" si="16"/>
        <v>0</v>
      </c>
      <c r="I544" s="505">
        <f t="shared" si="16"/>
        <v>0</v>
      </c>
      <c r="J544" s="335"/>
    </row>
    <row r="545" spans="1:10">
      <c r="A545" s="506" t="s">
        <v>229</v>
      </c>
      <c r="B545" s="507"/>
      <c r="C545" s="324"/>
      <c r="D545" s="324"/>
      <c r="E545" s="324"/>
      <c r="F545" s="324"/>
      <c r="G545" s="324"/>
      <c r="H545" s="324"/>
      <c r="I545" s="508"/>
      <c r="J545" s="509"/>
    </row>
    <row r="546" spans="1:10">
      <c r="A546" s="506" t="s">
        <v>230</v>
      </c>
      <c r="B546" s="507"/>
      <c r="C546" s="324"/>
      <c r="D546" s="324"/>
      <c r="E546" s="324"/>
      <c r="F546" s="324"/>
      <c r="G546" s="324"/>
      <c r="H546" s="324"/>
      <c r="I546" s="508"/>
      <c r="J546" s="509"/>
    </row>
    <row r="547" spans="1:10">
      <c r="A547" s="510" t="s">
        <v>231</v>
      </c>
      <c r="B547" s="507"/>
      <c r="C547" s="324"/>
      <c r="D547" s="324"/>
      <c r="E547" s="324"/>
      <c r="F547" s="324"/>
      <c r="G547" s="324"/>
      <c r="H547" s="324"/>
      <c r="I547" s="508"/>
      <c r="J547" s="509"/>
    </row>
    <row r="548" spans="1:10">
      <c r="A548" s="502" t="s">
        <v>26</v>
      </c>
      <c r="B548" s="511">
        <f t="shared" ref="B548:I548" si="17">SUM(B549:B552)</f>
        <v>0</v>
      </c>
      <c r="C548" s="512">
        <f t="shared" si="17"/>
        <v>0</v>
      </c>
      <c r="D548" s="512">
        <f t="shared" si="17"/>
        <v>0</v>
      </c>
      <c r="E548" s="512">
        <f t="shared" si="17"/>
        <v>0</v>
      </c>
      <c r="F548" s="512">
        <f t="shared" si="17"/>
        <v>0</v>
      </c>
      <c r="G548" s="512">
        <f t="shared" si="17"/>
        <v>0</v>
      </c>
      <c r="H548" s="512">
        <f t="shared" si="17"/>
        <v>0</v>
      </c>
      <c r="I548" s="313">
        <f t="shared" si="17"/>
        <v>0</v>
      </c>
      <c r="J548" s="336"/>
    </row>
    <row r="549" spans="1:10" ht="13.5" customHeight="1">
      <c r="A549" s="513" t="s">
        <v>232</v>
      </c>
      <c r="B549" s="507"/>
      <c r="C549" s="324"/>
      <c r="D549" s="324"/>
      <c r="E549" s="324"/>
      <c r="F549" s="324"/>
      <c r="G549" s="324"/>
      <c r="H549" s="324"/>
      <c r="I549" s="508"/>
      <c r="J549" s="509"/>
    </row>
    <row r="550" spans="1:10">
      <c r="A550" s="513" t="s">
        <v>233</v>
      </c>
      <c r="B550" s="507"/>
      <c r="C550" s="324"/>
      <c r="D550" s="324"/>
      <c r="E550" s="324"/>
      <c r="F550" s="324"/>
      <c r="G550" s="324"/>
      <c r="H550" s="324"/>
      <c r="I550" s="508"/>
      <c r="J550" s="509"/>
    </row>
    <row r="551" spans="1:10">
      <c r="A551" s="513" t="s">
        <v>234</v>
      </c>
      <c r="B551" s="507"/>
      <c r="C551" s="324"/>
      <c r="D551" s="324"/>
      <c r="E551" s="324"/>
      <c r="F551" s="324"/>
      <c r="G551" s="324"/>
      <c r="H551" s="324"/>
      <c r="I551" s="508"/>
      <c r="J551" s="509"/>
    </row>
    <row r="552" spans="1:10">
      <c r="A552" s="514" t="s">
        <v>235</v>
      </c>
      <c r="B552" s="507"/>
      <c r="C552" s="324"/>
      <c r="D552" s="324"/>
      <c r="E552" s="324"/>
      <c r="F552" s="324"/>
      <c r="G552" s="324"/>
      <c r="H552" s="324"/>
      <c r="I552" s="508"/>
      <c r="J552" s="509"/>
    </row>
    <row r="553" spans="1:10" ht="33.6" customHeight="1" thickBot="1">
      <c r="A553" s="498" t="s">
        <v>43</v>
      </c>
      <c r="B553" s="515">
        <f>B543+B544-B548</f>
        <v>0</v>
      </c>
      <c r="C553" s="516">
        <f>C543+C544-C548</f>
        <v>0</v>
      </c>
      <c r="D553" s="516">
        <f>D543+D544-D548</f>
        <v>0</v>
      </c>
      <c r="E553" s="516">
        <f t="shared" ref="E553:H553" si="18">E543+E544-E548</f>
        <v>0</v>
      </c>
      <c r="F553" s="516">
        <f t="shared" si="18"/>
        <v>0</v>
      </c>
      <c r="G553" s="516">
        <f t="shared" si="18"/>
        <v>0</v>
      </c>
      <c r="H553" s="516">
        <f t="shared" si="18"/>
        <v>0</v>
      </c>
      <c r="I553" s="517">
        <f>I543+I544-I548</f>
        <v>0</v>
      </c>
      <c r="J553" s="336"/>
    </row>
    <row r="554" spans="1:10" s="525" customFormat="1" ht="40.5" customHeight="1" thickBot="1">
      <c r="A554" s="518" t="s">
        <v>236</v>
      </c>
      <c r="B554" s="519"/>
      <c r="C554" s="520"/>
      <c r="D554" s="521"/>
      <c r="E554" s="522"/>
      <c r="F554" s="519"/>
      <c r="G554" s="523"/>
      <c r="H554" s="521"/>
      <c r="I554" s="524">
        <f>SUM(B554:H554)</f>
        <v>0</v>
      </c>
    </row>
    <row r="555" spans="1:10" s="525" customFormat="1" thickBot="1">
      <c r="A555" s="526" t="s">
        <v>25</v>
      </c>
      <c r="B555" s="527"/>
      <c r="C555" s="528"/>
      <c r="D555" s="529"/>
      <c r="E555" s="530"/>
      <c r="F555" s="527"/>
      <c r="G555" s="531"/>
      <c r="H555" s="529"/>
      <c r="I555" s="532">
        <f>SUM(B555:H555)</f>
        <v>0</v>
      </c>
    </row>
    <row r="556" spans="1:10" s="525" customFormat="1" thickBot="1">
      <c r="A556" s="533" t="s">
        <v>26</v>
      </c>
      <c r="B556" s="534"/>
      <c r="C556" s="535"/>
      <c r="D556" s="536"/>
      <c r="E556" s="537"/>
      <c r="F556" s="534"/>
      <c r="G556" s="538"/>
      <c r="H556" s="536"/>
      <c r="I556" s="539">
        <f>SUM(B556:H556)</f>
        <v>0</v>
      </c>
    </row>
    <row r="557" spans="1:10" s="525" customFormat="1" ht="41.25" customHeight="1" thickBot="1">
      <c r="A557" s="526" t="s">
        <v>237</v>
      </c>
      <c r="B557" s="540">
        <f>B554+B555-B556</f>
        <v>0</v>
      </c>
      <c r="C557" s="541">
        <f t="shared" ref="C557:I557" si="19">C554+C555-C556</f>
        <v>0</v>
      </c>
      <c r="D557" s="542">
        <f t="shared" si="19"/>
        <v>0</v>
      </c>
      <c r="E557" s="532">
        <f t="shared" si="19"/>
        <v>0</v>
      </c>
      <c r="F557" s="540">
        <f t="shared" si="19"/>
        <v>0</v>
      </c>
      <c r="G557" s="543">
        <f t="shared" si="19"/>
        <v>0</v>
      </c>
      <c r="H557" s="542">
        <f t="shared" si="19"/>
        <v>0</v>
      </c>
      <c r="I557" s="532">
        <f t="shared" si="19"/>
        <v>0</v>
      </c>
    </row>
    <row r="558" spans="1:10" s="525" customFormat="1" ht="26.25" customHeight="1" thickBot="1">
      <c r="A558" s="544" t="s">
        <v>238</v>
      </c>
      <c r="B558" s="545">
        <f>B543-B554</f>
        <v>0</v>
      </c>
      <c r="C558" s="545">
        <f t="shared" ref="C558:I558" si="20">C543-C554</f>
        <v>0</v>
      </c>
      <c r="D558" s="545">
        <f t="shared" si="20"/>
        <v>0</v>
      </c>
      <c r="E558" s="545">
        <f t="shared" si="20"/>
        <v>0</v>
      </c>
      <c r="F558" s="545">
        <f t="shared" si="20"/>
        <v>0</v>
      </c>
      <c r="G558" s="545">
        <f t="shared" si="20"/>
        <v>0</v>
      </c>
      <c r="H558" s="545">
        <f t="shared" si="20"/>
        <v>0</v>
      </c>
      <c r="I558" s="545">
        <f t="shared" si="20"/>
        <v>0</v>
      </c>
    </row>
    <row r="559" spans="1:10" s="525" customFormat="1" ht="26.25" customHeight="1" thickBot="1">
      <c r="A559" s="546" t="s">
        <v>239</v>
      </c>
      <c r="B559" s="545">
        <f>B553-B557</f>
        <v>0</v>
      </c>
      <c r="C559" s="545">
        <f t="shared" ref="C559:I559" si="21">C553-C557</f>
        <v>0</v>
      </c>
      <c r="D559" s="545">
        <f t="shared" si="21"/>
        <v>0</v>
      </c>
      <c r="E559" s="545">
        <f t="shared" si="21"/>
        <v>0</v>
      </c>
      <c r="F559" s="545">
        <f t="shared" si="21"/>
        <v>0</v>
      </c>
      <c r="G559" s="545">
        <f t="shared" si="21"/>
        <v>0</v>
      </c>
      <c r="H559" s="545">
        <f t="shared" si="21"/>
        <v>0</v>
      </c>
      <c r="I559" s="545">
        <f t="shared" si="21"/>
        <v>0</v>
      </c>
    </row>
    <row r="560" spans="1:10" s="525" customFormat="1" ht="12.75">
      <c r="A560" s="547"/>
      <c r="B560" s="548"/>
      <c r="C560" s="548"/>
      <c r="D560" s="548"/>
      <c r="E560" s="548"/>
      <c r="F560" s="548"/>
      <c r="G560" s="548"/>
      <c r="H560" s="548"/>
      <c r="I560" s="548"/>
    </row>
    <row r="561" spans="1:9" s="525" customFormat="1" ht="12.75">
      <c r="A561" s="547"/>
      <c r="B561" s="548"/>
      <c r="C561" s="548"/>
      <c r="D561" s="548"/>
      <c r="E561" s="548"/>
      <c r="F561" s="548"/>
      <c r="G561" s="548"/>
      <c r="H561" s="548"/>
      <c r="I561" s="548"/>
    </row>
    <row r="562" spans="1:9" s="525" customFormat="1" ht="12.75">
      <c r="A562" s="547"/>
      <c r="B562" s="548"/>
      <c r="C562" s="548"/>
      <c r="D562" s="548"/>
      <c r="E562" s="548"/>
      <c r="F562" s="548"/>
      <c r="G562" s="548"/>
      <c r="H562" s="548"/>
      <c r="I562" s="548"/>
    </row>
    <row r="563" spans="1:9" s="525" customFormat="1" ht="12.75">
      <c r="A563" s="547"/>
      <c r="B563" s="548"/>
      <c r="C563" s="548"/>
      <c r="D563" s="548"/>
      <c r="E563" s="548"/>
      <c r="F563" s="548"/>
      <c r="G563" s="548"/>
      <c r="H563" s="548"/>
      <c r="I563" s="548"/>
    </row>
    <row r="564" spans="1:9" s="525" customFormat="1" ht="12.75">
      <c r="A564" s="547"/>
      <c r="B564" s="548"/>
      <c r="C564" s="548"/>
      <c r="D564" s="548"/>
      <c r="E564" s="548"/>
      <c r="F564" s="548"/>
      <c r="G564" s="548"/>
      <c r="H564" s="548"/>
      <c r="I564" s="548"/>
    </row>
    <row r="565" spans="1:9" s="525" customFormat="1" ht="12.75">
      <c r="A565" s="547"/>
      <c r="B565" s="548"/>
      <c r="C565" s="548"/>
      <c r="D565" s="548"/>
      <c r="E565" s="548"/>
      <c r="F565" s="548"/>
      <c r="G565" s="548"/>
      <c r="H565" s="548"/>
      <c r="I565" s="548"/>
    </row>
    <row r="566" spans="1:9" s="525" customFormat="1" ht="12.75">
      <c r="A566" s="547"/>
      <c r="B566" s="548"/>
      <c r="C566" s="548"/>
      <c r="D566" s="548"/>
      <c r="E566" s="548"/>
      <c r="F566" s="548"/>
      <c r="G566" s="548"/>
      <c r="H566" s="548"/>
      <c r="I566" s="548"/>
    </row>
    <row r="567" spans="1:9" s="525" customFormat="1" ht="12.75">
      <c r="A567" s="547"/>
      <c r="B567" s="548"/>
      <c r="C567" s="548"/>
      <c r="D567" s="548"/>
      <c r="E567" s="548"/>
      <c r="F567" s="548"/>
      <c r="G567" s="548"/>
      <c r="H567" s="548"/>
      <c r="I567" s="548"/>
    </row>
    <row r="568" spans="1:9" s="525" customFormat="1" ht="12.75">
      <c r="A568" s="547"/>
      <c r="B568" s="548"/>
      <c r="C568" s="548"/>
      <c r="D568" s="548"/>
      <c r="E568" s="548"/>
      <c r="F568" s="548"/>
      <c r="G568" s="548"/>
      <c r="H568" s="548"/>
      <c r="I568" s="548"/>
    </row>
    <row r="569" spans="1:9" s="525" customFormat="1" ht="12.75">
      <c r="A569" s="547"/>
      <c r="B569" s="548"/>
      <c r="C569" s="548"/>
      <c r="D569" s="548"/>
      <c r="E569" s="548"/>
      <c r="F569" s="548"/>
      <c r="G569" s="548"/>
      <c r="H569" s="548"/>
      <c r="I569" s="548"/>
    </row>
    <row r="570" spans="1:9" s="525" customFormat="1" ht="12.75">
      <c r="A570" s="547"/>
      <c r="B570" s="548"/>
      <c r="C570" s="548"/>
      <c r="D570" s="548"/>
      <c r="E570" s="548"/>
      <c r="F570" s="548"/>
      <c r="G570" s="548"/>
      <c r="H570" s="548"/>
      <c r="I570" s="548"/>
    </row>
    <row r="571" spans="1:9" s="525" customFormat="1" ht="12.75">
      <c r="A571" s="547"/>
      <c r="B571" s="548"/>
      <c r="C571" s="548"/>
      <c r="D571" s="548"/>
      <c r="E571" s="548"/>
      <c r="F571" s="548"/>
      <c r="G571" s="548"/>
      <c r="H571" s="548"/>
      <c r="I571" s="548"/>
    </row>
    <row r="572" spans="1:9" s="525" customFormat="1" ht="12.75">
      <c r="A572" s="547"/>
      <c r="B572" s="548"/>
      <c r="C572" s="548"/>
      <c r="D572" s="548"/>
      <c r="E572" s="548"/>
      <c r="F572" s="548"/>
      <c r="G572" s="548"/>
      <c r="H572" s="548"/>
      <c r="I572" s="548"/>
    </row>
    <row r="573" spans="1:9" s="525" customFormat="1" ht="12.75">
      <c r="A573" s="547"/>
      <c r="B573" s="548"/>
      <c r="C573" s="548"/>
      <c r="D573" s="548"/>
      <c r="E573" s="548"/>
      <c r="F573" s="548"/>
      <c r="G573" s="548"/>
      <c r="H573" s="548"/>
      <c r="I573" s="548"/>
    </row>
    <row r="574" spans="1:9" s="525" customFormat="1" ht="12.75">
      <c r="A574" s="547"/>
      <c r="B574" s="548"/>
      <c r="C574" s="548"/>
      <c r="D574" s="548"/>
      <c r="E574" s="548"/>
      <c r="F574" s="548"/>
      <c r="G574" s="548"/>
      <c r="H574" s="548"/>
      <c r="I574" s="548"/>
    </row>
    <row r="575" spans="1:9" s="525" customFormat="1" ht="15">
      <c r="A575" s="549" t="s">
        <v>240</v>
      </c>
      <c r="B575" s="550"/>
      <c r="C575" s="550"/>
    </row>
    <row r="576" spans="1:9" s="525" customFormat="1" thickBot="1">
      <c r="B576" s="551"/>
      <c r="C576" s="551"/>
      <c r="E576" s="552"/>
      <c r="F576" s="552"/>
      <c r="G576" s="552"/>
      <c r="H576" s="552"/>
      <c r="I576" s="552"/>
    </row>
    <row r="577" spans="1:9" s="525" customFormat="1" thickBot="1">
      <c r="A577" s="553" t="s">
        <v>100</v>
      </c>
      <c r="B577" s="554"/>
      <c r="C577" s="555" t="s">
        <v>14</v>
      </c>
      <c r="D577" s="556" t="s">
        <v>105</v>
      </c>
    </row>
    <row r="578" spans="1:9">
      <c r="A578" s="557" t="s">
        <v>241</v>
      </c>
      <c r="B578" s="558"/>
      <c r="C578" s="559"/>
      <c r="D578" s="559"/>
      <c r="E578" s="560"/>
      <c r="F578" s="560"/>
      <c r="G578" s="560"/>
      <c r="H578" s="560"/>
      <c r="I578" s="560"/>
    </row>
    <row r="579" spans="1:9">
      <c r="A579" s="561" t="s">
        <v>242</v>
      </c>
      <c r="B579" s="562"/>
      <c r="C579" s="563"/>
      <c r="D579" s="563"/>
      <c r="E579" s="564"/>
      <c r="F579" s="564"/>
      <c r="G579" s="564"/>
      <c r="H579" s="564"/>
      <c r="I579" s="564"/>
    </row>
    <row r="580" spans="1:9">
      <c r="A580" s="561" t="s">
        <v>243</v>
      </c>
      <c r="B580" s="562"/>
      <c r="C580" s="563"/>
      <c r="D580" s="563"/>
      <c r="E580" s="410"/>
      <c r="F580" s="410"/>
      <c r="G580" s="410"/>
      <c r="H580" s="410"/>
      <c r="I580" s="410"/>
    </row>
    <row r="581" spans="1:9">
      <c r="A581" s="561" t="s">
        <v>244</v>
      </c>
      <c r="B581" s="562"/>
      <c r="C581" s="565">
        <f>C582+C585+C586+C587+C588</f>
        <v>0</v>
      </c>
      <c r="D581" s="565">
        <f>D582+D585+D586+D587+D588</f>
        <v>0</v>
      </c>
    </row>
    <row r="582" spans="1:9">
      <c r="A582" s="566" t="s">
        <v>245</v>
      </c>
      <c r="B582" s="567"/>
      <c r="C582" s="348">
        <f>C583-C584</f>
        <v>0</v>
      </c>
      <c r="D582" s="348">
        <f>D583-D584</f>
        <v>0</v>
      </c>
    </row>
    <row r="583" spans="1:9">
      <c r="A583" s="568" t="s">
        <v>246</v>
      </c>
      <c r="B583" s="569"/>
      <c r="C583" s="400"/>
      <c r="D583" s="400"/>
    </row>
    <row r="584" spans="1:9" ht="25.5" customHeight="1">
      <c r="A584" s="568" t="s">
        <v>247</v>
      </c>
      <c r="B584" s="569"/>
      <c r="C584" s="400"/>
      <c r="D584" s="400"/>
    </row>
    <row r="585" spans="1:9">
      <c r="A585" s="566" t="s">
        <v>248</v>
      </c>
      <c r="B585" s="567"/>
      <c r="C585" s="348"/>
      <c r="D585" s="348"/>
    </row>
    <row r="586" spans="1:9">
      <c r="A586" s="566" t="s">
        <v>249</v>
      </c>
      <c r="B586" s="567"/>
      <c r="C586" s="348"/>
      <c r="D586" s="348"/>
    </row>
    <row r="587" spans="1:9">
      <c r="A587" s="566" t="s">
        <v>250</v>
      </c>
      <c r="B587" s="567"/>
      <c r="C587" s="348"/>
      <c r="D587" s="348"/>
    </row>
    <row r="588" spans="1:9">
      <c r="A588" s="566" t="s">
        <v>17</v>
      </c>
      <c r="B588" s="567"/>
      <c r="C588" s="348"/>
      <c r="D588" s="348"/>
    </row>
    <row r="589" spans="1:9" ht="24.75" customHeight="1" thickBot="1">
      <c r="A589" s="570" t="s">
        <v>251</v>
      </c>
      <c r="B589" s="571"/>
      <c r="C589" s="563"/>
      <c r="D589" s="563"/>
    </row>
    <row r="590" spans="1:9" ht="16.5" thickBot="1">
      <c r="A590" s="572" t="s">
        <v>96</v>
      </c>
      <c r="B590" s="573"/>
      <c r="C590" s="354">
        <f>SUM(C578+C579+C580+C581+C589)</f>
        <v>0</v>
      </c>
      <c r="D590" s="354">
        <f>SUM(D578+D579+D580+D581+D589)</f>
        <v>0</v>
      </c>
    </row>
    <row r="593" spans="1:4" ht="14.25">
      <c r="A593" s="574" t="s">
        <v>252</v>
      </c>
      <c r="B593" s="574"/>
      <c r="C593" s="574"/>
      <c r="D593" s="574"/>
    </row>
    <row r="594" spans="1:4" ht="14.25" thickBot="1">
      <c r="A594" s="254"/>
      <c r="B594" s="254"/>
      <c r="C594" s="254"/>
      <c r="D594" s="254"/>
    </row>
    <row r="595" spans="1:4" ht="14.25" thickBot="1">
      <c r="A595" s="575" t="s">
        <v>253</v>
      </c>
      <c r="B595" s="576"/>
      <c r="C595" s="576"/>
      <c r="D595" s="577"/>
    </row>
    <row r="596" spans="1:4" ht="14.25" thickBot="1">
      <c r="A596" s="578" t="s">
        <v>14</v>
      </c>
      <c r="B596" s="579"/>
      <c r="C596" s="578" t="s">
        <v>21</v>
      </c>
      <c r="D596" s="579"/>
    </row>
    <row r="597" spans="1:4" ht="14.25" thickBot="1">
      <c r="A597" s="580"/>
      <c r="B597" s="581"/>
      <c r="C597" s="580"/>
      <c r="D597" s="581"/>
    </row>
    <row r="624" spans="1:4" ht="14.25">
      <c r="A624" s="484" t="s">
        <v>254</v>
      </c>
      <c r="B624" s="484"/>
      <c r="C624" s="484"/>
      <c r="D624" s="207"/>
    </row>
    <row r="625" spans="1:4" ht="14.25" customHeight="1">
      <c r="A625" s="582" t="s">
        <v>255</v>
      </c>
      <c r="B625" s="582"/>
      <c r="C625" s="582"/>
    </row>
    <row r="626" spans="1:4" ht="14.25" thickBot="1">
      <c r="A626" s="583"/>
      <c r="B626" s="584"/>
      <c r="C626" s="584"/>
    </row>
    <row r="627" spans="1:4" ht="16.5" thickBot="1">
      <c r="A627" s="585" t="s">
        <v>48</v>
      </c>
      <c r="B627" s="586"/>
      <c r="C627" s="587" t="s">
        <v>256</v>
      </c>
      <c r="D627" s="587" t="s">
        <v>257</v>
      </c>
    </row>
    <row r="628" spans="1:4">
      <c r="A628" s="588" t="s">
        <v>258</v>
      </c>
      <c r="B628" s="589"/>
      <c r="C628" s="590"/>
      <c r="D628" s="591"/>
    </row>
    <row r="629" spans="1:4">
      <c r="A629" s="592" t="s">
        <v>259</v>
      </c>
      <c r="B629" s="593"/>
      <c r="C629" s="594"/>
      <c r="D629" s="595"/>
    </row>
    <row r="630" spans="1:4" ht="26.45" customHeight="1">
      <c r="A630" s="596" t="s">
        <v>260</v>
      </c>
      <c r="B630" s="597"/>
      <c r="C630" s="598"/>
      <c r="D630" s="599"/>
    </row>
    <row r="631" spans="1:4" ht="13.5" customHeight="1" thickBot="1">
      <c r="A631" s="600" t="s">
        <v>261</v>
      </c>
      <c r="B631" s="601"/>
      <c r="C631" s="602"/>
      <c r="D631" s="603"/>
    </row>
    <row r="674" spans="1:3" ht="14.25">
      <c r="A674" s="574" t="s">
        <v>262</v>
      </c>
      <c r="B674" s="574"/>
      <c r="C674" s="574"/>
    </row>
    <row r="675" spans="1:3" ht="14.25" thickBot="1">
      <c r="A675" s="208"/>
      <c r="B675" s="254"/>
      <c r="C675" s="254"/>
    </row>
    <row r="676" spans="1:3" ht="26.25" thickBot="1">
      <c r="A676" s="604"/>
      <c r="B676" s="605" t="s">
        <v>263</v>
      </c>
      <c r="C676" s="339" t="s">
        <v>264</v>
      </c>
    </row>
    <row r="677" spans="1:3" ht="14.25" thickBot="1">
      <c r="A677" s="606" t="s">
        <v>265</v>
      </c>
      <c r="B677" s="607">
        <f>B678+B682</f>
        <v>0</v>
      </c>
      <c r="C677" s="607">
        <f>C678+C682</f>
        <v>0</v>
      </c>
    </row>
    <row r="678" spans="1:3">
      <c r="A678" s="608" t="s">
        <v>266</v>
      </c>
      <c r="B678" s="275"/>
      <c r="C678" s="275"/>
    </row>
    <row r="679" spans="1:3">
      <c r="A679" s="609" t="s">
        <v>50</v>
      </c>
      <c r="B679" s="231"/>
      <c r="C679" s="232"/>
    </row>
    <row r="680" spans="1:3" ht="102">
      <c r="A680" s="610" t="s">
        <v>267</v>
      </c>
      <c r="B680" s="231"/>
      <c r="C680" s="232"/>
    </row>
    <row r="681" spans="1:3" ht="14.25" thickBot="1">
      <c r="A681" s="611"/>
      <c r="B681" s="612"/>
      <c r="C681" s="613"/>
    </row>
    <row r="682" spans="1:3">
      <c r="A682" s="608" t="s">
        <v>268</v>
      </c>
      <c r="B682" s="614">
        <f>SUM(B684:B684)</f>
        <v>0</v>
      </c>
      <c r="C682" s="614">
        <f>SUM(C684:C684)</f>
        <v>0</v>
      </c>
    </row>
    <row r="683" spans="1:3">
      <c r="A683" s="609" t="s">
        <v>50</v>
      </c>
      <c r="B683" s="380"/>
      <c r="C683" s="615"/>
    </row>
    <row r="684" spans="1:3" ht="14.25" thickBot="1">
      <c r="A684" s="616"/>
      <c r="B684" s="612"/>
      <c r="C684" s="613"/>
    </row>
    <row r="685" spans="1:3" ht="14.25" thickBot="1">
      <c r="A685" s="606" t="s">
        <v>269</v>
      </c>
      <c r="B685" s="607">
        <f>B686+B692</f>
        <v>4744</v>
      </c>
      <c r="C685" s="607">
        <f>C686+C692</f>
        <v>0</v>
      </c>
    </row>
    <row r="686" spans="1:3">
      <c r="A686" s="617" t="s">
        <v>266</v>
      </c>
      <c r="B686" s="380">
        <f>B688+B689+B690+B691</f>
        <v>0</v>
      </c>
      <c r="C686" s="380">
        <f>C688+C689+C690+C691</f>
        <v>0</v>
      </c>
    </row>
    <row r="687" spans="1:3">
      <c r="A687" s="618" t="s">
        <v>50</v>
      </c>
      <c r="B687" s="231"/>
      <c r="C687" s="232"/>
    </row>
    <row r="688" spans="1:3" ht="38.25">
      <c r="A688" s="619" t="s">
        <v>270</v>
      </c>
      <c r="B688" s="231"/>
      <c r="C688" s="232"/>
    </row>
    <row r="689" spans="1:9" hidden="1">
      <c r="A689" s="619"/>
      <c r="B689" s="231"/>
      <c r="C689" s="232"/>
    </row>
    <row r="690" spans="1:9" hidden="1">
      <c r="A690" s="620"/>
      <c r="B690" s="231"/>
      <c r="C690" s="232"/>
    </row>
    <row r="691" spans="1:9" hidden="1">
      <c r="A691" s="619"/>
      <c r="B691" s="231"/>
      <c r="C691" s="232"/>
    </row>
    <row r="692" spans="1:9">
      <c r="A692" s="621" t="s">
        <v>268</v>
      </c>
      <c r="B692" s="622">
        <f>SUM(B694:B695)</f>
        <v>4744</v>
      </c>
      <c r="C692" s="622">
        <f>SUM(C694:C695)</f>
        <v>0</v>
      </c>
    </row>
    <row r="693" spans="1:9">
      <c r="A693" s="618" t="s">
        <v>50</v>
      </c>
      <c r="B693" s="231"/>
      <c r="C693" s="231"/>
    </row>
    <row r="694" spans="1:9" ht="25.5">
      <c r="A694" s="623" t="s">
        <v>271</v>
      </c>
      <c r="B694" s="237"/>
      <c r="C694" s="237"/>
    </row>
    <row r="695" spans="1:9" ht="45.75" thickBot="1">
      <c r="A695" s="624" t="s">
        <v>272</v>
      </c>
      <c r="B695" s="625">
        <v>4744</v>
      </c>
      <c r="C695" s="625"/>
    </row>
    <row r="696" spans="1:9" ht="14.25">
      <c r="A696" s="574"/>
      <c r="B696" s="574"/>
      <c r="C696" s="574"/>
    </row>
    <row r="697" spans="1:9" ht="14.25">
      <c r="A697" s="574"/>
      <c r="B697" s="574"/>
      <c r="C697" s="574"/>
    </row>
    <row r="698" spans="1:9" ht="43.5" customHeight="1">
      <c r="A698" s="206" t="s">
        <v>273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6" t="s">
        <v>274</v>
      </c>
      <c r="B700" s="627"/>
      <c r="C700" s="627"/>
      <c r="D700" s="627"/>
      <c r="E700" s="457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8" t="s">
        <v>275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10"/>
      <c r="B703" s="410"/>
      <c r="C703" s="410"/>
      <c r="D703" s="410"/>
    </row>
    <row r="704" spans="1:9">
      <c r="A704" s="410"/>
      <c r="B704" s="410"/>
      <c r="C704" s="410"/>
      <c r="D704" s="410"/>
    </row>
    <row r="705" spans="1:4">
      <c r="A705" s="410"/>
      <c r="B705" s="410"/>
      <c r="C705" s="410"/>
      <c r="D705" s="410"/>
    </row>
    <row r="706" spans="1:4">
      <c r="A706" s="410"/>
      <c r="B706" s="410"/>
      <c r="C706" s="410"/>
      <c r="D706" s="410"/>
    </row>
    <row r="707" spans="1:4">
      <c r="A707" s="410"/>
      <c r="B707" s="410"/>
      <c r="C707" s="410"/>
      <c r="D707" s="410"/>
    </row>
    <row r="708" spans="1:4">
      <c r="A708" s="410"/>
      <c r="B708" s="410"/>
      <c r="C708" s="410"/>
      <c r="D708" s="410"/>
    </row>
    <row r="709" spans="1:4">
      <c r="A709" s="410"/>
      <c r="B709" s="410"/>
      <c r="C709" s="410"/>
      <c r="D709" s="410"/>
    </row>
    <row r="710" spans="1:4">
      <c r="A710" s="410"/>
      <c r="B710" s="410"/>
      <c r="C710" s="410"/>
      <c r="D710" s="410"/>
    </row>
    <row r="711" spans="1:4">
      <c r="A711" s="410"/>
      <c r="B711" s="410"/>
      <c r="C711" s="410"/>
      <c r="D711" s="410"/>
    </row>
    <row r="712" spans="1:4">
      <c r="A712" s="410"/>
      <c r="B712" s="410"/>
      <c r="C712" s="410"/>
      <c r="D712" s="410"/>
    </row>
    <row r="713" spans="1:4">
      <c r="A713" s="410"/>
      <c r="B713" s="410"/>
      <c r="C713" s="410"/>
      <c r="D713" s="410"/>
    </row>
    <row r="714" spans="1:4">
      <c r="A714" s="410"/>
      <c r="B714" s="410"/>
      <c r="C714" s="410"/>
      <c r="D714" s="410"/>
    </row>
    <row r="715" spans="1:4">
      <c r="A715" s="410"/>
      <c r="B715" s="410"/>
      <c r="C715" s="410"/>
      <c r="D715" s="410"/>
    </row>
    <row r="716" spans="1:4">
      <c r="A716" s="410"/>
      <c r="B716" s="410"/>
      <c r="C716" s="410"/>
      <c r="D716" s="410"/>
    </row>
    <row r="717" spans="1:4">
      <c r="A717" s="410"/>
      <c r="B717" s="410"/>
      <c r="C717" s="410"/>
      <c r="D717" s="410"/>
    </row>
    <row r="718" spans="1:4">
      <c r="A718" s="410"/>
      <c r="B718" s="410"/>
      <c r="C718" s="410"/>
      <c r="D718" s="410"/>
    </row>
    <row r="719" spans="1:4">
      <c r="A719" s="410"/>
      <c r="B719" s="410"/>
      <c r="C719" s="410"/>
      <c r="D719" s="410"/>
    </row>
    <row r="720" spans="1:4">
      <c r="A720" s="410"/>
      <c r="B720" s="410"/>
      <c r="C720" s="410"/>
      <c r="D720" s="410"/>
    </row>
    <row r="721" spans="1:4">
      <c r="A721" s="410"/>
      <c r="B721" s="410"/>
      <c r="C721" s="410"/>
      <c r="D721" s="410"/>
    </row>
    <row r="722" spans="1:4">
      <c r="A722" s="410"/>
      <c r="B722" s="410"/>
      <c r="C722" s="410"/>
      <c r="D722" s="410"/>
    </row>
    <row r="723" spans="1:4">
      <c r="A723" s="410"/>
      <c r="B723" s="410"/>
      <c r="C723" s="410"/>
      <c r="D723" s="410"/>
    </row>
    <row r="724" spans="1:4">
      <c r="A724" s="410"/>
      <c r="B724" s="410"/>
      <c r="C724" s="410"/>
      <c r="D724" s="410"/>
    </row>
    <row r="725" spans="1:4">
      <c r="A725" s="410"/>
      <c r="B725" s="410"/>
      <c r="C725" s="410"/>
      <c r="D725" s="410"/>
    </row>
    <row r="726" spans="1:4">
      <c r="A726" s="410"/>
      <c r="B726" s="410"/>
      <c r="C726" s="410"/>
      <c r="D726" s="410"/>
    </row>
    <row r="727" spans="1:4">
      <c r="A727" s="410"/>
      <c r="B727" s="410"/>
      <c r="C727" s="410"/>
      <c r="D727" s="410"/>
    </row>
    <row r="728" spans="1:4">
      <c r="A728" s="410"/>
      <c r="B728" s="410"/>
      <c r="C728" s="410"/>
      <c r="D728" s="410"/>
    </row>
    <row r="729" spans="1:4">
      <c r="A729" s="410"/>
      <c r="B729" s="410"/>
      <c r="C729" s="410"/>
      <c r="D729" s="410"/>
    </row>
    <row r="730" spans="1:4">
      <c r="A730" s="410"/>
      <c r="B730" s="410"/>
      <c r="C730" s="410"/>
      <c r="D730" s="410"/>
    </row>
    <row r="731" spans="1:4">
      <c r="A731" s="410"/>
      <c r="B731" s="410"/>
      <c r="C731" s="410"/>
      <c r="D731" s="410"/>
    </row>
    <row r="732" spans="1:4">
      <c r="A732" s="410"/>
      <c r="B732" s="410"/>
      <c r="C732" s="410"/>
      <c r="D732" s="410"/>
    </row>
    <row r="733" spans="1:4">
      <c r="A733" s="410"/>
      <c r="B733" s="410"/>
      <c r="C733" s="410"/>
      <c r="D733" s="410"/>
    </row>
    <row r="734" spans="1:4">
      <c r="A734" s="410"/>
      <c r="B734" s="410"/>
      <c r="C734" s="410"/>
      <c r="D734" s="410"/>
    </row>
    <row r="735" spans="1:4">
      <c r="A735" s="410"/>
      <c r="B735" s="410"/>
      <c r="C735" s="410"/>
      <c r="D735" s="410"/>
    </row>
    <row r="736" spans="1:4">
      <c r="A736" s="410"/>
      <c r="B736" s="410"/>
      <c r="C736" s="410"/>
      <c r="D736" s="410"/>
    </row>
    <row r="737" spans="1:7">
      <c r="A737" s="410"/>
      <c r="B737" s="410"/>
      <c r="C737" s="410"/>
      <c r="D737" s="410"/>
    </row>
    <row r="738" spans="1:7">
      <c r="A738" s="410"/>
      <c r="B738" s="410"/>
      <c r="C738" s="410"/>
      <c r="D738" s="410"/>
    </row>
    <row r="739" spans="1:7">
      <c r="A739" s="410"/>
      <c r="B739" s="410"/>
      <c r="C739" s="410"/>
      <c r="D739" s="410"/>
    </row>
    <row r="740" spans="1:7" ht="14.25">
      <c r="B740" s="574"/>
      <c r="C740" s="574"/>
      <c r="D740" s="410"/>
    </row>
    <row r="741" spans="1:7" ht="14.25">
      <c r="B741" s="574"/>
      <c r="C741" s="574"/>
      <c r="D741" s="410"/>
    </row>
    <row r="742" spans="1:7" ht="14.25">
      <c r="B742" s="574"/>
      <c r="C742" s="574"/>
      <c r="D742" s="410"/>
    </row>
    <row r="743" spans="1:7" ht="14.25">
      <c r="A743" s="574" t="s">
        <v>276</v>
      </c>
      <c r="B743" s="574"/>
      <c r="C743" s="574"/>
      <c r="D743" s="410"/>
    </row>
    <row r="744" spans="1:7" ht="14.25">
      <c r="A744" s="574" t="s">
        <v>277</v>
      </c>
      <c r="B744" s="574"/>
      <c r="C744" s="574"/>
    </row>
    <row r="745" spans="1:7" ht="15" thickBot="1">
      <c r="A745" s="574"/>
      <c r="B745" s="574"/>
      <c r="C745" s="574"/>
    </row>
    <row r="746" spans="1:7" ht="24.75" thickBot="1">
      <c r="A746" s="633" t="s">
        <v>278</v>
      </c>
      <c r="B746" s="634"/>
      <c r="C746" s="634"/>
      <c r="D746" s="635"/>
      <c r="E746" s="636" t="s">
        <v>263</v>
      </c>
      <c r="F746" s="637" t="s">
        <v>264</v>
      </c>
      <c r="G746" s="638"/>
    </row>
    <row r="747" spans="1:7" ht="14.25" customHeight="1" thickBot="1">
      <c r="A747" s="639" t="s">
        <v>279</v>
      </c>
      <c r="B747" s="640"/>
      <c r="C747" s="640"/>
      <c r="D747" s="641"/>
      <c r="E747" s="642">
        <f>SUM(E748:E755)</f>
        <v>475229.5</v>
      </c>
      <c r="F747" s="642">
        <f>SUM(F748:F755)</f>
        <v>539976.19999999995</v>
      </c>
      <c r="G747" s="643"/>
    </row>
    <row r="748" spans="1:7">
      <c r="A748" s="644" t="s">
        <v>280</v>
      </c>
      <c r="B748" s="645"/>
      <c r="C748" s="645"/>
      <c r="D748" s="646"/>
      <c r="E748" s="647"/>
      <c r="F748" s="648"/>
      <c r="G748" s="254"/>
    </row>
    <row r="749" spans="1:7">
      <c r="A749" s="649" t="s">
        <v>281</v>
      </c>
      <c r="B749" s="650"/>
      <c r="C749" s="650"/>
      <c r="D749" s="651"/>
      <c r="E749" s="652"/>
      <c r="F749" s="653"/>
      <c r="G749" s="254"/>
    </row>
    <row r="750" spans="1:7">
      <c r="A750" s="649" t="s">
        <v>282</v>
      </c>
      <c r="B750" s="650"/>
      <c r="C750" s="650"/>
      <c r="D750" s="651"/>
      <c r="E750" s="652"/>
      <c r="F750" s="653"/>
      <c r="G750" s="254"/>
    </row>
    <row r="751" spans="1:7">
      <c r="A751" s="654" t="s">
        <v>283</v>
      </c>
      <c r="B751" s="655"/>
      <c r="C751" s="655"/>
      <c r="D751" s="656"/>
      <c r="E751" s="652">
        <v>474589</v>
      </c>
      <c r="F751" s="653">
        <f>539976.2-F755</f>
        <v>539342</v>
      </c>
      <c r="G751" s="254"/>
    </row>
    <row r="752" spans="1:7">
      <c r="A752" s="649" t="s">
        <v>284</v>
      </c>
      <c r="B752" s="650"/>
      <c r="C752" s="650"/>
      <c r="D752" s="651"/>
      <c r="E752" s="652"/>
      <c r="F752" s="653"/>
      <c r="G752" s="254"/>
    </row>
    <row r="753" spans="1:7">
      <c r="A753" s="657" t="s">
        <v>285</v>
      </c>
      <c r="B753" s="658"/>
      <c r="C753" s="658"/>
      <c r="D753" s="659"/>
      <c r="E753" s="652"/>
      <c r="F753" s="653"/>
      <c r="G753" s="254"/>
    </row>
    <row r="754" spans="1:7">
      <c r="A754" s="657" t="s">
        <v>286</v>
      </c>
      <c r="B754" s="658"/>
      <c r="C754" s="658"/>
      <c r="D754" s="659"/>
      <c r="E754" s="652"/>
      <c r="F754" s="653"/>
      <c r="G754" s="254"/>
    </row>
    <row r="755" spans="1:7" ht="14.25" thickBot="1">
      <c r="A755" s="660" t="s">
        <v>287</v>
      </c>
      <c r="B755" s="661"/>
      <c r="C755" s="661"/>
      <c r="D755" s="662"/>
      <c r="E755" s="663">
        <v>640.5</v>
      </c>
      <c r="F755" s="663">
        <v>634.20000000000005</v>
      </c>
      <c r="G755" s="254"/>
    </row>
    <row r="756" spans="1:7" ht="14.25" thickBot="1">
      <c r="A756" s="639" t="s">
        <v>288</v>
      </c>
      <c r="B756" s="640"/>
      <c r="C756" s="640"/>
      <c r="D756" s="641"/>
      <c r="E756" s="664">
        <v>751.77</v>
      </c>
      <c r="F756" s="664">
        <v>-203.72</v>
      </c>
      <c r="G756" s="643"/>
    </row>
    <row r="757" spans="1:7" ht="14.25" thickBot="1">
      <c r="A757" s="665" t="s">
        <v>289</v>
      </c>
      <c r="B757" s="666"/>
      <c r="C757" s="666"/>
      <c r="D757" s="667"/>
      <c r="E757" s="668"/>
      <c r="F757" s="669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70"/>
      <c r="F759" s="664"/>
      <c r="G759" s="643"/>
    </row>
    <row r="760" spans="1:7" ht="14.25" thickBot="1">
      <c r="A760" s="665" t="s">
        <v>292</v>
      </c>
      <c r="B760" s="666"/>
      <c r="C760" s="666"/>
      <c r="D760" s="667"/>
      <c r="E760" s="642">
        <f>E761+E769+E772+E775</f>
        <v>0</v>
      </c>
      <c r="F760" s="642">
        <f>F761+F769+F772+F775</f>
        <v>0</v>
      </c>
      <c r="G760" s="643"/>
    </row>
    <row r="761" spans="1:7">
      <c r="A761" s="644" t="s">
        <v>293</v>
      </c>
      <c r="B761" s="645"/>
      <c r="C761" s="645"/>
      <c r="D761" s="646"/>
      <c r="E761" s="671">
        <f>SUM(E762:E768)</f>
        <v>0</v>
      </c>
      <c r="F761" s="671">
        <f>SUM(F762:F768)</f>
        <v>0</v>
      </c>
      <c r="G761" s="254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72" t="s">
        <v>300</v>
      </c>
      <c r="B768" s="673"/>
      <c r="C768" s="673"/>
      <c r="D768" s="674"/>
      <c r="E768" s="675"/>
      <c r="F768" s="676"/>
      <c r="G768" s="677"/>
    </row>
    <row r="769" spans="1:7">
      <c r="A769" s="657" t="s">
        <v>301</v>
      </c>
      <c r="B769" s="658"/>
      <c r="C769" s="658"/>
      <c r="D769" s="659"/>
      <c r="E769" s="678">
        <f>SUM(E770:E771)</f>
        <v>0</v>
      </c>
      <c r="F769" s="678">
        <f>SUM(F770:F771)</f>
        <v>0</v>
      </c>
      <c r="G769" s="254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72" t="s">
        <v>303</v>
      </c>
      <c r="B771" s="673"/>
      <c r="C771" s="673"/>
      <c r="D771" s="674"/>
      <c r="E771" s="675"/>
      <c r="F771" s="676"/>
      <c r="G771" s="677"/>
    </row>
    <row r="772" spans="1:7">
      <c r="A772" s="649" t="s">
        <v>304</v>
      </c>
      <c r="B772" s="650"/>
      <c r="C772" s="650"/>
      <c r="D772" s="651"/>
      <c r="E772" s="678">
        <f>SUM(E773:E774)</f>
        <v>0</v>
      </c>
      <c r="F772" s="678">
        <f>SUM(F773:F774)</f>
        <v>0</v>
      </c>
      <c r="G772" s="254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72" t="s">
        <v>306</v>
      </c>
      <c r="B774" s="673"/>
      <c r="C774" s="673"/>
      <c r="D774" s="674"/>
      <c r="E774" s="675"/>
      <c r="F774" s="676"/>
      <c r="G774" s="677"/>
    </row>
    <row r="775" spans="1:7">
      <c r="A775" s="649" t="s">
        <v>307</v>
      </c>
      <c r="B775" s="650"/>
      <c r="C775" s="650"/>
      <c r="D775" s="651"/>
      <c r="E775" s="678">
        <f>SUM(E776:E789)</f>
        <v>0</v>
      </c>
      <c r="F775" s="678">
        <f>SUM(F776:F789)</f>
        <v>0</v>
      </c>
      <c r="G775" s="254"/>
    </row>
    <row r="776" spans="1:7">
      <c r="A776" s="672" t="s">
        <v>308</v>
      </c>
      <c r="B776" s="673"/>
      <c r="C776" s="673"/>
      <c r="D776" s="674"/>
      <c r="E776" s="652"/>
      <c r="F776" s="653"/>
      <c r="G776" s="254"/>
    </row>
    <row r="777" spans="1:7">
      <c r="A777" s="672" t="s">
        <v>309</v>
      </c>
      <c r="B777" s="673"/>
      <c r="C777" s="673"/>
      <c r="D777" s="674"/>
      <c r="E777" s="652"/>
      <c r="F777" s="653"/>
      <c r="G777" s="254"/>
    </row>
    <row r="778" spans="1:7">
      <c r="A778" s="672" t="s">
        <v>310</v>
      </c>
      <c r="B778" s="673"/>
      <c r="C778" s="673"/>
      <c r="D778" s="674"/>
      <c r="E778" s="652"/>
      <c r="F778" s="653"/>
      <c r="G778" s="254"/>
    </row>
    <row r="779" spans="1:7">
      <c r="A779" s="672" t="s">
        <v>311</v>
      </c>
      <c r="B779" s="673"/>
      <c r="C779" s="673"/>
      <c r="D779" s="674"/>
      <c r="E779" s="652"/>
      <c r="F779" s="653"/>
      <c r="G779" s="254"/>
    </row>
    <row r="780" spans="1:7">
      <c r="A780" s="672" t="s">
        <v>312</v>
      </c>
      <c r="B780" s="673"/>
      <c r="C780" s="673"/>
      <c r="D780" s="674"/>
      <c r="E780" s="652"/>
      <c r="F780" s="653"/>
      <c r="G780" s="254"/>
    </row>
    <row r="781" spans="1:7">
      <c r="A781" s="672" t="s">
        <v>313</v>
      </c>
      <c r="B781" s="673"/>
      <c r="C781" s="673"/>
      <c r="D781" s="674"/>
      <c r="E781" s="652"/>
      <c r="F781" s="653"/>
      <c r="G781" s="254"/>
    </row>
    <row r="782" spans="1:7">
      <c r="A782" s="672" t="s">
        <v>314</v>
      </c>
      <c r="B782" s="673"/>
      <c r="C782" s="673"/>
      <c r="D782" s="674"/>
      <c r="E782" s="652"/>
      <c r="F782" s="653"/>
      <c r="G782" s="254"/>
    </row>
    <row r="783" spans="1:7">
      <c r="A783" s="672" t="s">
        <v>315</v>
      </c>
      <c r="B783" s="673"/>
      <c r="C783" s="673"/>
      <c r="D783" s="674"/>
      <c r="E783" s="652"/>
      <c r="F783" s="653"/>
      <c r="G783" s="254"/>
    </row>
    <row r="784" spans="1:7">
      <c r="A784" s="672" t="s">
        <v>316</v>
      </c>
      <c r="B784" s="673"/>
      <c r="C784" s="673"/>
      <c r="D784" s="674"/>
      <c r="E784" s="652"/>
      <c r="F784" s="653"/>
      <c r="G784" s="254"/>
    </row>
    <row r="785" spans="1:7">
      <c r="A785" s="679" t="s">
        <v>317</v>
      </c>
      <c r="B785" s="680"/>
      <c r="C785" s="680"/>
      <c r="D785" s="681"/>
      <c r="E785" s="652"/>
      <c r="F785" s="653"/>
      <c r="G785" s="254"/>
    </row>
    <row r="786" spans="1:7">
      <c r="A786" s="679" t="s">
        <v>318</v>
      </c>
      <c r="B786" s="680"/>
      <c r="C786" s="680"/>
      <c r="D786" s="681"/>
      <c r="E786" s="652"/>
      <c r="F786" s="653"/>
      <c r="G786" s="254"/>
    </row>
    <row r="787" spans="1:7">
      <c r="A787" s="679" t="s">
        <v>319</v>
      </c>
      <c r="B787" s="680"/>
      <c r="C787" s="680"/>
      <c r="D787" s="681"/>
      <c r="E787" s="652"/>
      <c r="F787" s="653"/>
      <c r="G787" s="254"/>
    </row>
    <row r="788" spans="1:7">
      <c r="A788" s="682" t="s">
        <v>320</v>
      </c>
      <c r="B788" s="683"/>
      <c r="C788" s="683"/>
      <c r="D788" s="684"/>
      <c r="E788" s="652"/>
      <c r="F788" s="653"/>
      <c r="G788" s="254"/>
    </row>
    <row r="789" spans="1:7" ht="14.25" thickBot="1">
      <c r="A789" s="685" t="s">
        <v>300</v>
      </c>
      <c r="B789" s="686"/>
      <c r="C789" s="686"/>
      <c r="D789" s="687"/>
      <c r="E789" s="652"/>
      <c r="F789" s="653"/>
      <c r="G789" s="254"/>
    </row>
    <row r="790" spans="1:7" ht="14.25" thickBot="1">
      <c r="A790" s="688" t="s">
        <v>321</v>
      </c>
      <c r="B790" s="689"/>
      <c r="C790" s="689"/>
      <c r="D790" s="690"/>
      <c r="E790" s="691">
        <f>SUM(E747+E756+E757+E758+E759+E760)</f>
        <v>475981.27</v>
      </c>
      <c r="F790" s="691">
        <f>SUM(F747+F756+F757+F758+F759+F760)</f>
        <v>539772.48</v>
      </c>
      <c r="G790" s="643"/>
    </row>
    <row r="791" spans="1:7" ht="36.75" customHeight="1">
      <c r="A791" s="692"/>
      <c r="B791" s="692"/>
      <c r="C791" s="692"/>
      <c r="D791" s="692"/>
      <c r="E791" s="692"/>
      <c r="F791" s="692"/>
      <c r="G791" s="643"/>
    </row>
    <row r="792" spans="1:7" ht="14.25" thickBot="1">
      <c r="A792" s="12" t="s">
        <v>322</v>
      </c>
      <c r="B792" s="145"/>
      <c r="C792" s="145"/>
      <c r="D792" s="145"/>
    </row>
    <row r="793" spans="1:7" ht="31.15" customHeight="1">
      <c r="A793" s="693" t="s">
        <v>323</v>
      </c>
      <c r="B793" s="694"/>
      <c r="C793" s="695" t="s">
        <v>263</v>
      </c>
      <c r="D793" s="695" t="s">
        <v>264</v>
      </c>
    </row>
    <row r="794" spans="1:7" ht="15.75" customHeight="1" thickBot="1">
      <c r="A794" s="696"/>
      <c r="B794" s="697"/>
      <c r="C794" s="698"/>
      <c r="D794" s="698"/>
    </row>
    <row r="795" spans="1:7">
      <c r="A795" s="699" t="s">
        <v>324</v>
      </c>
      <c r="B795" s="700"/>
      <c r="C795" s="615">
        <v>32073.17</v>
      </c>
      <c r="D795" s="615">
        <v>256447.41</v>
      </c>
    </row>
    <row r="796" spans="1:7">
      <c r="A796" s="444" t="s">
        <v>325</v>
      </c>
      <c r="B796" s="445"/>
      <c r="C796" s="231"/>
      <c r="D796" s="232"/>
    </row>
    <row r="797" spans="1:7">
      <c r="A797" s="444" t="s">
        <v>326</v>
      </c>
      <c r="B797" s="445"/>
      <c r="C797" s="232">
        <v>84099.21</v>
      </c>
      <c r="D797" s="232">
        <v>77296.45</v>
      </c>
    </row>
    <row r="798" spans="1:7" ht="29.45" customHeight="1">
      <c r="A798" s="447" t="s">
        <v>327</v>
      </c>
      <c r="B798" s="448"/>
      <c r="C798" s="231"/>
      <c r="D798" s="232"/>
    </row>
    <row r="799" spans="1:7" ht="42" customHeight="1">
      <c r="A799" s="447" t="s">
        <v>328</v>
      </c>
      <c r="B799" s="448"/>
      <c r="C799" s="231"/>
      <c r="D799" s="232"/>
    </row>
    <row r="800" spans="1:7" ht="29.45" customHeight="1">
      <c r="A800" s="447" t="s">
        <v>329</v>
      </c>
      <c r="B800" s="448"/>
      <c r="C800" s="232">
        <v>3981.77</v>
      </c>
      <c r="D800" s="232">
        <v>3725.88</v>
      </c>
    </row>
    <row r="801" spans="1:4">
      <c r="A801" s="447" t="s">
        <v>330</v>
      </c>
      <c r="B801" s="448"/>
      <c r="C801" s="231"/>
      <c r="D801" s="232"/>
    </row>
    <row r="802" spans="1:4" ht="21.75" customHeight="1">
      <c r="A802" s="566" t="s">
        <v>331</v>
      </c>
      <c r="B802" s="567"/>
      <c r="C802" s="231"/>
      <c r="D802" s="232"/>
    </row>
    <row r="803" spans="1:4" ht="33" customHeight="1">
      <c r="A803" s="447" t="s">
        <v>332</v>
      </c>
      <c r="B803" s="448"/>
      <c r="C803" s="701"/>
      <c r="D803" s="232"/>
    </row>
    <row r="804" spans="1:4" ht="14.25" thickBot="1">
      <c r="A804" s="449" t="s">
        <v>17</v>
      </c>
      <c r="B804" s="450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120154.15000000001</v>
      </c>
      <c r="D805" s="704">
        <f>SUM(D795:D804)</f>
        <v>337469.74</v>
      </c>
    </row>
    <row r="835" spans="1:6" ht="14.25">
      <c r="A835" s="299" t="s">
        <v>333</v>
      </c>
      <c r="B835" s="299"/>
      <c r="C835" s="299"/>
    </row>
    <row r="836" spans="1:6" ht="15" thickBot="1">
      <c r="A836" s="574"/>
      <c r="B836" s="574"/>
      <c r="C836" s="574"/>
    </row>
    <row r="837" spans="1:6" ht="26.25" thickBot="1">
      <c r="A837" s="705" t="s">
        <v>334</v>
      </c>
      <c r="B837" s="706"/>
      <c r="C837" s="706"/>
      <c r="D837" s="707"/>
      <c r="E837" s="605" t="s">
        <v>263</v>
      </c>
      <c r="F837" s="339" t="s">
        <v>264</v>
      </c>
    </row>
    <row r="838" spans="1:6" ht="14.25" thickBot="1">
      <c r="A838" s="421" t="s">
        <v>335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336</v>
      </c>
      <c r="B839" s="712"/>
      <c r="C839" s="712"/>
      <c r="D839" s="713"/>
      <c r="E839" s="714"/>
      <c r="F839" s="715"/>
    </row>
    <row r="840" spans="1:6">
      <c r="A840" s="716" t="s">
        <v>337</v>
      </c>
      <c r="B840" s="717"/>
      <c r="C840" s="717"/>
      <c r="D840" s="718"/>
      <c r="E840" s="719"/>
      <c r="F840" s="720"/>
    </row>
    <row r="841" spans="1:6" ht="14.25" thickBot="1">
      <c r="A841" s="721" t="s">
        <v>338</v>
      </c>
      <c r="B841" s="722"/>
      <c r="C841" s="722"/>
      <c r="D841" s="723"/>
      <c r="E841" s="724"/>
      <c r="F841" s="725"/>
    </row>
    <row r="842" spans="1:6" ht="14.25" thickBot="1">
      <c r="A842" s="726" t="s">
        <v>339</v>
      </c>
      <c r="B842" s="727"/>
      <c r="C842" s="727"/>
      <c r="D842" s="728"/>
      <c r="E842" s="729"/>
      <c r="F842" s="730"/>
    </row>
    <row r="843" spans="1:6" ht="14.25" thickBot="1">
      <c r="A843" s="731" t="s">
        <v>340</v>
      </c>
      <c r="B843" s="732"/>
      <c r="C843" s="732"/>
      <c r="D843" s="733"/>
      <c r="E843" s="729">
        <f>E844+E845+E846+E847+E848+E849+E850+E851+E852+E853</f>
        <v>849.69</v>
      </c>
      <c r="F843" s="729">
        <f>F844+F845+F846+F847+F848+F849+F850+F851+F852+F853</f>
        <v>713.49</v>
      </c>
    </row>
    <row r="844" spans="1:6">
      <c r="A844" s="734" t="s">
        <v>341</v>
      </c>
      <c r="B844" s="735"/>
      <c r="C844" s="735"/>
      <c r="D844" s="736"/>
      <c r="E844" s="714"/>
      <c r="F844" s="714"/>
    </row>
    <row r="845" spans="1:6">
      <c r="A845" s="737" t="s">
        <v>342</v>
      </c>
      <c r="B845" s="738"/>
      <c r="C845" s="738"/>
      <c r="D845" s="739"/>
      <c r="E845" s="719"/>
      <c r="F845" s="719"/>
    </row>
    <row r="846" spans="1:6">
      <c r="A846" s="737" t="s">
        <v>343</v>
      </c>
      <c r="B846" s="738"/>
      <c r="C846" s="738"/>
      <c r="D846" s="739"/>
      <c r="E846" s="719"/>
      <c r="F846" s="719"/>
    </row>
    <row r="847" spans="1:6">
      <c r="A847" s="737" t="s">
        <v>344</v>
      </c>
      <c r="B847" s="738"/>
      <c r="C847" s="738"/>
      <c r="D847" s="739"/>
      <c r="E847" s="719"/>
      <c r="F847" s="720"/>
    </row>
    <row r="848" spans="1:6">
      <c r="A848" s="737" t="s">
        <v>345</v>
      </c>
      <c r="B848" s="738"/>
      <c r="C848" s="738"/>
      <c r="D848" s="739"/>
      <c r="E848" s="719"/>
      <c r="F848" s="720"/>
    </row>
    <row r="849" spans="1:6">
      <c r="A849" s="737" t="s">
        <v>346</v>
      </c>
      <c r="B849" s="738"/>
      <c r="C849" s="738"/>
      <c r="D849" s="739"/>
      <c r="E849" s="740"/>
      <c r="F849" s="741"/>
    </row>
    <row r="850" spans="1:6">
      <c r="A850" s="737" t="s">
        <v>347</v>
      </c>
      <c r="B850" s="738"/>
      <c r="C850" s="738"/>
      <c r="D850" s="739"/>
      <c r="E850" s="740"/>
      <c r="F850" s="741"/>
    </row>
    <row r="851" spans="1:6" ht="25.9" customHeight="1">
      <c r="A851" s="716" t="s">
        <v>348</v>
      </c>
      <c r="B851" s="717"/>
      <c r="C851" s="717"/>
      <c r="D851" s="718"/>
      <c r="E851" s="719"/>
      <c r="F851" s="720"/>
    </row>
    <row r="852" spans="1:6" ht="54.6" customHeight="1">
      <c r="A852" s="716" t="s">
        <v>349</v>
      </c>
      <c r="B852" s="717"/>
      <c r="C852" s="717"/>
      <c r="D852" s="718"/>
      <c r="E852" s="740"/>
      <c r="F852" s="741"/>
    </row>
    <row r="853" spans="1:6" ht="53.45" customHeight="1" thickBot="1">
      <c r="A853" s="721" t="s">
        <v>350</v>
      </c>
      <c r="B853" s="722"/>
      <c r="C853" s="722"/>
      <c r="D853" s="723"/>
      <c r="E853" s="741">
        <v>849.69</v>
      </c>
      <c r="F853" s="741">
        <v>713.49</v>
      </c>
    </row>
    <row r="854" spans="1:6" ht="14.25" thickBot="1">
      <c r="A854" s="742" t="s">
        <v>83</v>
      </c>
      <c r="B854" s="743"/>
      <c r="C854" s="743"/>
      <c r="D854" s="744"/>
      <c r="E854" s="415">
        <f>SUM(E838+E842+E843)</f>
        <v>849.69</v>
      </c>
      <c r="F854" s="415">
        <f>SUM(F838+F842+F843)</f>
        <v>713.49</v>
      </c>
    </row>
    <row r="878" spans="1:6">
      <c r="A878" s="12" t="s">
        <v>351</v>
      </c>
      <c r="B878" s="145"/>
      <c r="C878" s="145"/>
      <c r="D878" s="145"/>
    </row>
    <row r="879" spans="1:6" ht="15.75" thickBot="1">
      <c r="A879" s="574"/>
      <c r="B879" s="574"/>
      <c r="C879" s="337"/>
      <c r="D879" s="337"/>
    </row>
    <row r="880" spans="1:6" ht="26.25" thickBot="1">
      <c r="A880" s="259" t="s">
        <v>352</v>
      </c>
      <c r="B880" s="260"/>
      <c r="C880" s="260"/>
      <c r="D880" s="261"/>
      <c r="E880" s="605" t="s">
        <v>263</v>
      </c>
      <c r="F880" s="339" t="s">
        <v>264</v>
      </c>
    </row>
    <row r="881" spans="1:6" ht="41.25" customHeight="1" thickBot="1">
      <c r="A881" s="745" t="s">
        <v>353</v>
      </c>
      <c r="B881" s="746"/>
      <c r="C881" s="746"/>
      <c r="D881" s="747"/>
      <c r="E881" s="748"/>
      <c r="F881" s="748"/>
    </row>
    <row r="882" spans="1:6" ht="14.25" thickBot="1">
      <c r="A882" s="421" t="s">
        <v>354</v>
      </c>
      <c r="B882" s="708"/>
      <c r="C882" s="708"/>
      <c r="D882" s="709"/>
      <c r="E882" s="607">
        <f>SUM(E883+E884+E888)</f>
        <v>0</v>
      </c>
      <c r="F882" s="607">
        <f>SUM(F883+F884+F888)</f>
        <v>0</v>
      </c>
    </row>
    <row r="883" spans="1:6">
      <c r="A883" s="749" t="s">
        <v>355</v>
      </c>
      <c r="B883" s="750"/>
      <c r="C883" s="750"/>
      <c r="D883" s="751"/>
      <c r="E883" s="246"/>
      <c r="F883" s="246"/>
    </row>
    <row r="884" spans="1:6">
      <c r="A884" s="314" t="s">
        <v>356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357</v>
      </c>
      <c r="B885" s="754"/>
      <c r="C885" s="754"/>
      <c r="D885" s="465"/>
      <c r="E885" s="231"/>
      <c r="F885" s="231"/>
    </row>
    <row r="886" spans="1:6">
      <c r="A886" s="325" t="s">
        <v>358</v>
      </c>
      <c r="B886" s="754"/>
      <c r="C886" s="754"/>
      <c r="D886" s="465"/>
      <c r="E886" s="231"/>
      <c r="F886" s="231"/>
    </row>
    <row r="887" spans="1:6">
      <c r="A887" s="325" t="s">
        <v>359</v>
      </c>
      <c r="B887" s="754"/>
      <c r="C887" s="754"/>
      <c r="D887" s="465"/>
      <c r="E887" s="231"/>
      <c r="F887" s="231"/>
    </row>
    <row r="888" spans="1:6">
      <c r="A888" s="466" t="s">
        <v>360</v>
      </c>
      <c r="B888" s="755"/>
      <c r="C888" s="755"/>
      <c r="D888" s="467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361</v>
      </c>
      <c r="B889" s="754"/>
      <c r="C889" s="754"/>
      <c r="D889" s="465"/>
      <c r="E889" s="231"/>
      <c r="F889" s="231"/>
    </row>
    <row r="890" spans="1:6">
      <c r="A890" s="325" t="s">
        <v>362</v>
      </c>
      <c r="B890" s="754"/>
      <c r="C890" s="754"/>
      <c r="D890" s="465"/>
      <c r="E890" s="231"/>
      <c r="F890" s="231"/>
    </row>
    <row r="891" spans="1:6">
      <c r="A891" s="325" t="s">
        <v>363</v>
      </c>
      <c r="B891" s="754"/>
      <c r="C891" s="754"/>
      <c r="D891" s="465"/>
      <c r="E891" s="231"/>
      <c r="F891" s="231"/>
    </row>
    <row r="892" spans="1:6">
      <c r="A892" s="325" t="s">
        <v>364</v>
      </c>
      <c r="B892" s="754"/>
      <c r="C892" s="754"/>
      <c r="D892" s="465"/>
      <c r="E892" s="231"/>
      <c r="F892" s="231"/>
    </row>
    <row r="893" spans="1:6" ht="65.45" customHeight="1" thickBot="1">
      <c r="A893" s="756" t="s">
        <v>365</v>
      </c>
      <c r="B893" s="757"/>
      <c r="C893" s="757"/>
      <c r="D893" s="758"/>
      <c r="E893" s="612"/>
      <c r="F893" s="612"/>
    </row>
    <row r="894" spans="1:6" ht="14.25" thickBot="1">
      <c r="A894" s="759" t="s">
        <v>366</v>
      </c>
      <c r="B894" s="760"/>
      <c r="C894" s="760"/>
      <c r="D894" s="761"/>
      <c r="E894" s="762">
        <f>SUM(E881+E882)</f>
        <v>0</v>
      </c>
      <c r="F894" s="762">
        <f>SUM(F881+F882)</f>
        <v>0</v>
      </c>
    </row>
    <row r="922" spans="1:6" ht="14.25">
      <c r="A922" s="61" t="s">
        <v>367</v>
      </c>
      <c r="B922" s="2"/>
      <c r="C922" s="2"/>
    </row>
    <row r="923" spans="1:6" ht="14.25" thickBot="1">
      <c r="A923" s="2"/>
      <c r="B923" s="2"/>
      <c r="C923" s="2"/>
    </row>
    <row r="924" spans="1:6" ht="32.25" thickBot="1">
      <c r="A924" s="763"/>
      <c r="B924" s="764"/>
      <c r="C924" s="764"/>
      <c r="D924" s="765"/>
      <c r="E924" s="766" t="s">
        <v>263</v>
      </c>
      <c r="F924" s="767" t="s">
        <v>264</v>
      </c>
    </row>
    <row r="925" spans="1:6" ht="14.25" thickBot="1">
      <c r="A925" s="768" t="s">
        <v>368</v>
      </c>
      <c r="B925" s="769"/>
      <c r="C925" s="769"/>
      <c r="D925" s="770"/>
      <c r="E925" s="748"/>
      <c r="F925" s="748"/>
    </row>
    <row r="926" spans="1:6" ht="14.25" thickBot="1">
      <c r="A926" s="771" t="s">
        <v>369</v>
      </c>
      <c r="B926" s="772"/>
      <c r="C926" s="772"/>
      <c r="D926" s="773"/>
      <c r="E926" s="607">
        <f>SUM(E927:E928)</f>
        <v>0</v>
      </c>
      <c r="F926" s="607">
        <f>SUM(F927:F928)</f>
        <v>0</v>
      </c>
    </row>
    <row r="927" spans="1:6" ht="22.5" customHeight="1">
      <c r="A927" s="774" t="s">
        <v>370</v>
      </c>
      <c r="B927" s="775"/>
      <c r="C927" s="775"/>
      <c r="D927" s="776"/>
      <c r="E927" s="380"/>
      <c r="F927" s="380"/>
    </row>
    <row r="928" spans="1:6" ht="15.75" customHeight="1" thickBot="1">
      <c r="A928" s="777" t="s">
        <v>371</v>
      </c>
      <c r="B928" s="778"/>
      <c r="C928" s="778"/>
      <c r="D928" s="779"/>
      <c r="E928" s="237"/>
      <c r="F928" s="237"/>
    </row>
    <row r="929" spans="1:6">
      <c r="A929" s="780" t="s">
        <v>372</v>
      </c>
      <c r="B929" s="781"/>
      <c r="C929" s="781"/>
      <c r="D929" s="782"/>
      <c r="E929" s="783">
        <f>SUM(E930:E936)</f>
        <v>0</v>
      </c>
      <c r="F929" s="783">
        <f>SUM(F930:F936)</f>
        <v>0</v>
      </c>
    </row>
    <row r="930" spans="1:6">
      <c r="A930" s="784" t="s">
        <v>373</v>
      </c>
      <c r="B930" s="785"/>
      <c r="C930" s="785"/>
      <c r="D930" s="786"/>
      <c r="E930" s="224"/>
      <c r="F930" s="224"/>
    </row>
    <row r="931" spans="1:6">
      <c r="A931" s="784" t="s">
        <v>374</v>
      </c>
      <c r="B931" s="785"/>
      <c r="C931" s="785"/>
      <c r="D931" s="786"/>
      <c r="E931" s="231"/>
      <c r="F931" s="231"/>
    </row>
    <row r="932" spans="1:6">
      <c r="A932" s="787" t="s">
        <v>375</v>
      </c>
      <c r="B932" s="788"/>
      <c r="C932" s="788"/>
      <c r="D932" s="789"/>
      <c r="E932" s="380"/>
      <c r="F932" s="380"/>
    </row>
    <row r="933" spans="1:6">
      <c r="A933" s="790" t="s">
        <v>376</v>
      </c>
      <c r="B933" s="791"/>
      <c r="C933" s="791"/>
      <c r="D933" s="792"/>
      <c r="E933" s="231"/>
      <c r="F933" s="231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>
      <c r="A935" s="790" t="s">
        <v>378</v>
      </c>
      <c r="B935" s="791"/>
      <c r="C935" s="791"/>
      <c r="D935" s="792"/>
      <c r="E935" s="237"/>
      <c r="F935" s="237"/>
    </row>
    <row r="936" spans="1:6" ht="14.25" thickBot="1">
      <c r="A936" s="793" t="s">
        <v>135</v>
      </c>
      <c r="B936" s="794"/>
      <c r="C936" s="794"/>
      <c r="D936" s="795"/>
      <c r="E936" s="237"/>
      <c r="F936" s="237"/>
    </row>
    <row r="937" spans="1:6" ht="16.5" thickBot="1">
      <c r="A937" s="702" t="s">
        <v>83</v>
      </c>
      <c r="B937" s="796"/>
      <c r="C937" s="796"/>
      <c r="D937" s="703"/>
      <c r="E937" s="797">
        <f>SUM(E925+E926+E929)</f>
        <v>0</v>
      </c>
      <c r="F937" s="797">
        <f>SUM(F925+F926+F929)</f>
        <v>0</v>
      </c>
    </row>
    <row r="938" spans="1:6" ht="15.75">
      <c r="A938" s="798"/>
      <c r="B938" s="798"/>
      <c r="C938" s="798"/>
      <c r="D938" s="798"/>
      <c r="E938" s="799"/>
      <c r="F938" s="799"/>
    </row>
    <row r="940" spans="1:6" ht="14.25">
      <c r="A940" s="299" t="s">
        <v>379</v>
      </c>
      <c r="B940" s="299"/>
      <c r="C940" s="299"/>
    </row>
    <row r="941" spans="1:6" ht="14.25" thickBot="1">
      <c r="A941" s="208"/>
      <c r="B941" s="254"/>
      <c r="C941" s="254"/>
    </row>
    <row r="942" spans="1:6" ht="26.25" thickBot="1">
      <c r="A942" s="259"/>
      <c r="B942" s="260"/>
      <c r="C942" s="260"/>
      <c r="D942" s="261"/>
      <c r="E942" s="605" t="s">
        <v>263</v>
      </c>
      <c r="F942" s="339" t="s">
        <v>264</v>
      </c>
    </row>
    <row r="943" spans="1:6" ht="14.25" thickBot="1">
      <c r="A943" s="421" t="s">
        <v>369</v>
      </c>
      <c r="B943" s="708"/>
      <c r="C943" s="708"/>
      <c r="D943" s="709"/>
      <c r="E943" s="607">
        <f>E944+E945</f>
        <v>0</v>
      </c>
      <c r="F943" s="607">
        <f>F944+F945</f>
        <v>0</v>
      </c>
    </row>
    <row r="944" spans="1:6">
      <c r="A944" s="734" t="s">
        <v>380</v>
      </c>
      <c r="B944" s="735"/>
      <c r="C944" s="735"/>
      <c r="D944" s="736"/>
      <c r="E944" s="275"/>
      <c r="F944" s="800"/>
    </row>
    <row r="945" spans="1:6" ht="14.25" thickBot="1">
      <c r="A945" s="801" t="s">
        <v>381</v>
      </c>
      <c r="B945" s="802"/>
      <c r="C945" s="802"/>
      <c r="D945" s="803"/>
      <c r="E945" s="612"/>
      <c r="F945" s="613"/>
    </row>
    <row r="946" spans="1:6" ht="14.25" thickBot="1">
      <c r="A946" s="421" t="s">
        <v>382</v>
      </c>
      <c r="B946" s="708"/>
      <c r="C946" s="708"/>
      <c r="D946" s="709"/>
      <c r="E946" s="607">
        <f>SUM(E947:E952)</f>
        <v>789.02</v>
      </c>
      <c r="F946" s="607">
        <f>SUM(F947:F952)</f>
        <v>0</v>
      </c>
    </row>
    <row r="947" spans="1:6">
      <c r="A947" s="737" t="s">
        <v>383</v>
      </c>
      <c r="B947" s="738"/>
      <c r="C947" s="738"/>
      <c r="D947" s="739"/>
      <c r="E947" s="231">
        <v>789.02</v>
      </c>
      <c r="F947" s="231"/>
    </row>
    <row r="948" spans="1:6">
      <c r="A948" s="716" t="s">
        <v>384</v>
      </c>
      <c r="B948" s="717"/>
      <c r="C948" s="717"/>
      <c r="D948" s="718"/>
      <c r="E948" s="231"/>
      <c r="F948" s="231"/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/>
      <c r="F950" s="237"/>
    </row>
    <row r="951" spans="1:6">
      <c r="A951" s="716" t="s">
        <v>387</v>
      </c>
      <c r="B951" s="717"/>
      <c r="C951" s="717"/>
      <c r="D951" s="718"/>
      <c r="E951" s="237"/>
      <c r="F951" s="237"/>
    </row>
    <row r="952" spans="1:6" ht="14.25" thickBot="1">
      <c r="A952" s="804" t="s">
        <v>135</v>
      </c>
      <c r="B952" s="805"/>
      <c r="C952" s="805"/>
      <c r="D952" s="806"/>
      <c r="E952" s="237"/>
      <c r="F952" s="237"/>
    </row>
    <row r="953" spans="1:6" ht="14.25" thickBot="1">
      <c r="A953" s="435"/>
      <c r="B953" s="807"/>
      <c r="C953" s="807"/>
      <c r="D953" s="436"/>
      <c r="E953" s="415">
        <f>SUM(E943+E946)</f>
        <v>789.02</v>
      </c>
      <c r="F953" s="415">
        <f>SUM(F943+F946)</f>
        <v>0</v>
      </c>
    </row>
    <row r="969" spans="1:6" ht="15.75">
      <c r="A969" s="808" t="s">
        <v>388</v>
      </c>
      <c r="B969" s="808"/>
      <c r="C969" s="808"/>
      <c r="D969" s="808"/>
      <c r="E969" s="808"/>
      <c r="F969" s="808"/>
    </row>
    <row r="970" spans="1:6" ht="14.25" thickBot="1">
      <c r="A970" s="809"/>
      <c r="B970" s="254"/>
      <c r="C970" s="254"/>
      <c r="D970" s="254"/>
      <c r="E970" s="254"/>
      <c r="F970" s="254"/>
    </row>
    <row r="971" spans="1:6" ht="14.25" thickBot="1">
      <c r="A971" s="810" t="s">
        <v>389</v>
      </c>
      <c r="B971" s="811"/>
      <c r="C971" s="812" t="s">
        <v>390</v>
      </c>
      <c r="D971" s="813"/>
      <c r="E971" s="813"/>
      <c r="F971" s="814"/>
    </row>
    <row r="972" spans="1:6" ht="14.25" thickBot="1">
      <c r="A972" s="815"/>
      <c r="B972" s="816"/>
      <c r="C972" s="817" t="s">
        <v>391</v>
      </c>
      <c r="D972" s="818" t="s">
        <v>392</v>
      </c>
      <c r="E972" s="819" t="s">
        <v>265</v>
      </c>
      <c r="F972" s="818" t="s">
        <v>269</v>
      </c>
    </row>
    <row r="973" spans="1:6">
      <c r="A973" s="820" t="s">
        <v>393</v>
      </c>
      <c r="B973" s="342"/>
      <c r="C973" s="821">
        <f>SUM(C974:C974)</f>
        <v>0</v>
      </c>
      <c r="D973" s="821">
        <f t="shared" ref="D973:F973" si="22">SUM(D974:D974)</f>
        <v>1622.31</v>
      </c>
      <c r="E973" s="821">
        <f t="shared" si="22"/>
        <v>0</v>
      </c>
      <c r="F973" s="821">
        <f t="shared" si="22"/>
        <v>20601.09</v>
      </c>
    </row>
    <row r="974" spans="1:6">
      <c r="A974" s="822" t="s">
        <v>394</v>
      </c>
      <c r="B974" s="346"/>
      <c r="C974" s="289"/>
      <c r="D974" s="231">
        <v>1622.31</v>
      </c>
      <c r="E974" s="230"/>
      <c r="F974" s="231">
        <v>20601.09</v>
      </c>
    </row>
    <row r="975" spans="1:6">
      <c r="A975" s="822" t="s">
        <v>395</v>
      </c>
      <c r="B975" s="346"/>
      <c r="C975" s="289"/>
      <c r="D975" s="231"/>
      <c r="E975" s="230"/>
      <c r="F975" s="231"/>
    </row>
    <row r="976" spans="1:6">
      <c r="A976" s="822" t="s">
        <v>395</v>
      </c>
      <c r="B976" s="346"/>
      <c r="C976" s="289"/>
      <c r="D976" s="231"/>
      <c r="E976" s="230"/>
      <c r="F976" s="231"/>
    </row>
    <row r="977" spans="1:6">
      <c r="A977" s="823" t="s">
        <v>396</v>
      </c>
      <c r="B977" s="448"/>
      <c r="C977" s="289"/>
      <c r="D977" s="231"/>
      <c r="E977" s="230"/>
      <c r="F977" s="231"/>
    </row>
    <row r="978" spans="1:6" ht="14.25" thickBot="1">
      <c r="A978" s="824" t="s">
        <v>397</v>
      </c>
      <c r="B978" s="364"/>
      <c r="C978" s="825"/>
      <c r="D978" s="237">
        <v>0</v>
      </c>
      <c r="E978" s="236"/>
      <c r="F978" s="237">
        <v>246</v>
      </c>
    </row>
    <row r="979" spans="1:6" ht="14.25" thickBot="1">
      <c r="A979" s="826" t="s">
        <v>136</v>
      </c>
      <c r="B979" s="827"/>
      <c r="C979" s="828">
        <f>C973+C977+C978</f>
        <v>0</v>
      </c>
      <c r="D979" s="828">
        <f t="shared" ref="D979:F979" si="23">D973+D977+D978</f>
        <v>1622.31</v>
      </c>
      <c r="E979" s="828">
        <f t="shared" si="23"/>
        <v>0</v>
      </c>
      <c r="F979" s="828">
        <f t="shared" si="23"/>
        <v>20847.09</v>
      </c>
    </row>
    <row r="982" spans="1:6" ht="30" customHeight="1">
      <c r="A982" s="206" t="s">
        <v>398</v>
      </c>
      <c r="B982" s="206"/>
      <c r="C982" s="206"/>
      <c r="D982" s="206"/>
      <c r="E982" s="829"/>
      <c r="F982" s="829"/>
    </row>
    <row r="984" spans="1:6" ht="15">
      <c r="A984" s="299" t="s">
        <v>399</v>
      </c>
      <c r="B984" s="299"/>
      <c r="C984" s="299"/>
      <c r="D984" s="299"/>
    </row>
    <row r="985" spans="1:6" ht="14.25" thickBot="1">
      <c r="A985" s="208"/>
      <c r="B985" s="254"/>
      <c r="C985" s="254"/>
      <c r="D985" s="254"/>
    </row>
    <row r="986" spans="1:6" ht="51.75" thickBot="1">
      <c r="A986" s="357" t="s">
        <v>32</v>
      </c>
      <c r="B986" s="358"/>
      <c r="C986" s="304" t="s">
        <v>400</v>
      </c>
      <c r="D986" s="304" t="s">
        <v>401</v>
      </c>
    </row>
    <row r="987" spans="1:6" ht="14.25" thickBot="1">
      <c r="A987" s="480" t="s">
        <v>402</v>
      </c>
      <c r="B987" s="830"/>
      <c r="C987" s="831">
        <v>40</v>
      </c>
      <c r="D987" s="832">
        <v>43</v>
      </c>
    </row>
    <row r="990" spans="1:6" ht="24" customHeight="1">
      <c r="A990" s="299" t="s">
        <v>403</v>
      </c>
      <c r="B990" s="299"/>
      <c r="C990" s="299"/>
      <c r="D990" s="299"/>
      <c r="E990" s="299"/>
      <c r="F990" s="299"/>
    </row>
    <row r="991" spans="1:6" ht="16.5" thickBot="1">
      <c r="A991" s="254"/>
      <c r="B991" s="431"/>
      <c r="C991" s="431"/>
      <c r="D991" s="254"/>
      <c r="E991" s="254"/>
    </row>
    <row r="992" spans="1:6" ht="51.75" thickBot="1">
      <c r="A992" s="817" t="s">
        <v>404</v>
      </c>
      <c r="B992" s="818" t="s">
        <v>405</v>
      </c>
      <c r="C992" s="818" t="s">
        <v>151</v>
      </c>
      <c r="D992" s="214" t="s">
        <v>406</v>
      </c>
      <c r="E992" s="213" t="s">
        <v>407</v>
      </c>
    </row>
    <row r="993" spans="1:5">
      <c r="A993" s="833" t="s">
        <v>80</v>
      </c>
      <c r="B993" s="246" t="s">
        <v>408</v>
      </c>
      <c r="C993" s="246">
        <v>0</v>
      </c>
      <c r="D993" s="246" t="s">
        <v>408</v>
      </c>
      <c r="E993" s="246" t="s">
        <v>408</v>
      </c>
    </row>
    <row r="994" spans="1:5">
      <c r="A994" s="834" t="s">
        <v>81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>
      <c r="A999" s="834" t="s">
        <v>413</v>
      </c>
      <c r="B999" s="231"/>
      <c r="C999" s="231"/>
      <c r="D999" s="230"/>
      <c r="E999" s="231"/>
    </row>
    <row r="1000" spans="1:5" ht="14.25" thickBot="1">
      <c r="A1000" s="835" t="s">
        <v>414</v>
      </c>
      <c r="B1000" s="612"/>
      <c r="C1000" s="612"/>
      <c r="D1000" s="836"/>
      <c r="E1000" s="612"/>
    </row>
    <row r="1011" spans="1:5" ht="14.25">
      <c r="A1011" s="574" t="s">
        <v>415</v>
      </c>
      <c r="B1011" s="837"/>
      <c r="C1011" s="837"/>
      <c r="D1011" s="837"/>
      <c r="E1011" s="837"/>
    </row>
    <row r="1012" spans="1:5" ht="16.5" thickBot="1">
      <c r="A1012" s="254"/>
      <c r="B1012" s="431"/>
      <c r="C1012" s="431"/>
      <c r="D1012" s="254"/>
      <c r="E1012" s="254"/>
    </row>
    <row r="1013" spans="1:5" ht="63.75" thickBot="1">
      <c r="A1013" s="838" t="s">
        <v>404</v>
      </c>
      <c r="B1013" s="839" t="s">
        <v>405</v>
      </c>
      <c r="C1013" s="839" t="s">
        <v>151</v>
      </c>
      <c r="D1013" s="840" t="s">
        <v>416</v>
      </c>
      <c r="E1013" s="841" t="s">
        <v>407</v>
      </c>
    </row>
    <row r="1014" spans="1:5">
      <c r="A1014" s="833" t="s">
        <v>80</v>
      </c>
      <c r="B1014" s="246" t="s">
        <v>408</v>
      </c>
      <c r="C1014" s="246">
        <v>0</v>
      </c>
      <c r="D1014" s="246" t="s">
        <v>408</v>
      </c>
      <c r="E1014" s="246" t="s">
        <v>408</v>
      </c>
    </row>
    <row r="1015" spans="1:5">
      <c r="A1015" s="834" t="s">
        <v>81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>
      <c r="A1020" s="834" t="s">
        <v>413</v>
      </c>
      <c r="B1020" s="231"/>
      <c r="C1020" s="231"/>
      <c r="D1020" s="230"/>
      <c r="E1020" s="231"/>
    </row>
    <row r="1021" spans="1:5" ht="14.25" thickBot="1">
      <c r="A1021" s="835" t="s">
        <v>414</v>
      </c>
      <c r="B1021" s="612"/>
      <c r="C1021" s="612"/>
      <c r="D1021" s="836"/>
      <c r="E1021" s="612"/>
    </row>
    <row r="1029" spans="1:7" ht="15">
      <c r="A1029" s="842"/>
      <c r="B1029" s="842"/>
      <c r="C1029" s="843"/>
      <c r="D1029" s="844"/>
      <c r="E1029" s="842"/>
      <c r="F1029" s="842"/>
    </row>
    <row r="1030" spans="1:7" ht="15">
      <c r="A1030" s="845" t="s">
        <v>417</v>
      </c>
      <c r="B1030" s="845"/>
      <c r="C1030" s="843">
        <v>45733</v>
      </c>
      <c r="D1030" s="844"/>
      <c r="E1030" s="845"/>
      <c r="F1030" s="844" t="s">
        <v>418</v>
      </c>
      <c r="G1030" s="844"/>
    </row>
    <row r="1031" spans="1:7" ht="15">
      <c r="A1031" s="845" t="s">
        <v>419</v>
      </c>
      <c r="B1031" s="337"/>
      <c r="C1031" s="844" t="s">
        <v>420</v>
      </c>
      <c r="D1031" s="846"/>
      <c r="E1031" s="845"/>
      <c r="F1031" s="844" t="s">
        <v>421</v>
      </c>
      <c r="G1031" s="844"/>
    </row>
  </sheetData>
  <sheetProtection algorithmName="SHA-512" hashValue="NDZ8jMAJAsnQSKbI1h1yNHSjPceU0QklOowQn+sACMfGvRkD6HvJCIjvT1jzXBCI5IpnsI92Dm0DSiKud3gnFw==" saltValue="FIrw7IiwUtOr+VqeBO922Q==" spinCount="100000" sheet="1" objects="1" scenarios="1"/>
  <mergeCells count="415">
    <mergeCell ref="C1031:D1031"/>
    <mergeCell ref="F1031:G1031"/>
    <mergeCell ref="A984:D984"/>
    <mergeCell ref="A986:B986"/>
    <mergeCell ref="A987:B987"/>
    <mergeCell ref="A990:F990"/>
    <mergeCell ref="C1029:D1029"/>
    <mergeCell ref="C1030:D1030"/>
    <mergeCell ref="F1030:G1030"/>
    <mergeCell ref="A975:B975"/>
    <mergeCell ref="A976:B976"/>
    <mergeCell ref="A977:B977"/>
    <mergeCell ref="A978:B978"/>
    <mergeCell ref="A979:B979"/>
    <mergeCell ref="A982:F982"/>
    <mergeCell ref="A953:D953"/>
    <mergeCell ref="A969:F969"/>
    <mergeCell ref="A971:B972"/>
    <mergeCell ref="C971:F971"/>
    <mergeCell ref="A973:B973"/>
    <mergeCell ref="A974:B974"/>
    <mergeCell ref="A947:D947"/>
    <mergeCell ref="A948:D948"/>
    <mergeCell ref="A949:D949"/>
    <mergeCell ref="A950:D950"/>
    <mergeCell ref="A951:D951"/>
    <mergeCell ref="A952:D952"/>
    <mergeCell ref="A940:C940"/>
    <mergeCell ref="A942:D942"/>
    <mergeCell ref="A943:D943"/>
    <mergeCell ref="A944:D944"/>
    <mergeCell ref="A945:D945"/>
    <mergeCell ref="A946:D946"/>
    <mergeCell ref="A932:D932"/>
    <mergeCell ref="A933:D933"/>
    <mergeCell ref="A934:D934"/>
    <mergeCell ref="A935:D935"/>
    <mergeCell ref="A936:D936"/>
    <mergeCell ref="A937:D937"/>
    <mergeCell ref="A926:D926"/>
    <mergeCell ref="A927:D927"/>
    <mergeCell ref="A928:D928"/>
    <mergeCell ref="A929:D929"/>
    <mergeCell ref="A930:D930"/>
    <mergeCell ref="A931:D931"/>
    <mergeCell ref="A891:D891"/>
    <mergeCell ref="A892:D892"/>
    <mergeCell ref="A893:D893"/>
    <mergeCell ref="A894:D894"/>
    <mergeCell ref="A924:D924"/>
    <mergeCell ref="A925:D925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8:D788"/>
    <mergeCell ref="A789:D789"/>
    <mergeCell ref="A790:D790"/>
    <mergeCell ref="A792:D792"/>
    <mergeCell ref="A793:B793"/>
    <mergeCell ref="C793:C794"/>
    <mergeCell ref="D793:D794"/>
    <mergeCell ref="A794:B794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6:D746"/>
    <mergeCell ref="A747:D747"/>
    <mergeCell ref="A748:D748"/>
    <mergeCell ref="A749:D749"/>
    <mergeCell ref="A750:D750"/>
    <mergeCell ref="A751:D751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237 im. Warszawskiej Syrenki, ul. Tyszkiewicza 33, 01-172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2" max="16383" man="1"/>
    <brk id="791" max="16383" man="1"/>
    <brk id="834" max="16383" man="1"/>
    <brk id="877" max="16383" man="1"/>
    <brk id="921" max="16383" man="1"/>
    <brk id="968" max="16383" man="1"/>
    <brk id="10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2025-04-17T07:49:09Z</dcterms:created>
  <dcterms:modified xsi:type="dcterms:W3CDTF">2025-04-17T07:49:31Z</dcterms:modified>
</cp:coreProperties>
</file>