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"/>
    </mc:Choice>
  </mc:AlternateContent>
  <xr:revisionPtr revIDLastSave="0" documentId="8_{6556B60B-B5FE-447E-BA9F-DBCA7294D72A}" xr6:coauthVersionLast="47" xr6:coauthVersionMax="47" xr10:uidLastSave="{00000000-0000-0000-0000-000000000000}"/>
  <bookViews>
    <workbookView xWindow="-120" yWindow="-120" windowWidth="29040" windowHeight="15720" xr2:uid="{B7682C69-5AF8-4D19-80C0-9A1962A58BF1}"/>
  </bookViews>
  <sheets>
    <sheet name="ZS36" sheetId="1" r:id="rId1"/>
  </sheets>
  <definedNames>
    <definedName name="Z_1430D9D2_FE16_4637_8DF1_DA7A60A6C1B9_.wvu.Rows" localSheetId="0" hidden="1">'ZS36'!$688:$690</definedName>
    <definedName name="Z_871084D8_80BA_4057_85AF_7E5E8CF40AC9_.wvu.Rows" localSheetId="0" hidden="1">'ZS36'!$688:$690</definedName>
    <definedName name="Z_C342B89D_0625_4EC6_A2EF_5B31761DCD8C_.wvu.Rows" localSheetId="0" hidden="1">'ZS36'!$688:$690</definedName>
    <definedName name="Z_C6328CF1_542F_4DB0_9C5D_712E5A57423B_.wvu.Rows" localSheetId="0" hidden="1">'ZS36'!$688:$690</definedName>
    <definedName name="Z_EF9E9DB4_6041_454C_9FB7_1E6ED3A67EA8_.wvu.Rows" localSheetId="0" hidden="1">'ZS36'!$688:$690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99" i="1" s="1"/>
  <c r="E101" i="1"/>
  <c r="E100" i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7" i="1"/>
  <c r="I26" i="1" s="1"/>
  <c r="I29" i="1" s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G37" i="1" s="1"/>
  <c r="I18" i="1"/>
  <c r="I17" i="1"/>
  <c r="I16" i="1"/>
  <c r="H16" i="1"/>
  <c r="G16" i="1"/>
  <c r="F16" i="1"/>
  <c r="E16" i="1"/>
  <c r="D16" i="1"/>
  <c r="D19" i="1" s="1"/>
  <c r="D37" i="1" s="1"/>
  <c r="C16" i="1"/>
  <c r="C19" i="1" s="1"/>
  <c r="B16" i="1"/>
  <c r="B19" i="1" s="1"/>
  <c r="I15" i="1"/>
  <c r="I12" i="1" s="1"/>
  <c r="I19" i="1" s="1"/>
  <c r="I37" i="1" s="1"/>
  <c r="I14" i="1"/>
  <c r="E14" i="1"/>
  <c r="I13" i="1"/>
  <c r="H12" i="1"/>
  <c r="G12" i="1"/>
  <c r="F12" i="1"/>
  <c r="F19" i="1" s="1"/>
  <c r="F37" i="1" s="1"/>
  <c r="E12" i="1"/>
  <c r="E19" i="1" s="1"/>
  <c r="E37" i="1" s="1"/>
  <c r="D12" i="1"/>
  <c r="C12" i="1"/>
  <c r="B12" i="1"/>
  <c r="I11" i="1"/>
  <c r="C37" i="1" l="1"/>
  <c r="C76" i="1"/>
  <c r="G283" i="1"/>
  <c r="E103" i="1"/>
  <c r="E110" i="1" s="1"/>
  <c r="I557" i="1"/>
  <c r="I559" i="1" s="1"/>
  <c r="I36" i="1"/>
</calcChain>
</file>

<file path=xl/sharedStrings.xml><?xml version="1.0" encoding="utf-8"?>
<sst xmlns="http://schemas.openxmlformats.org/spreadsheetml/2006/main" count="641" uniqueCount="420">
  <si>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</si>
  <si>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</si>
  <si>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</si>
  <si>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</si>
  <si>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</si>
  <si>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</si>
  <si>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</si>
  <si>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</si>
  <si>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</si>
  <si>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</si>
  <si>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</si>
  <si>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</si>
  <si>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</si>
  <si>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</si>
  <si>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</si>
  <si>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</si>
  <si>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</si>
  <si>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</si>
  <si>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</si>
  <si>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</si>
  <si>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</si>
  <si>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</si>
  <si>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</si>
  <si>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</si>
  <si>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</si>
  <si>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</si>
  <si>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</si>
  <si>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</si>
  <si>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</si>
  <si>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</si>
  <si>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</si>
  <si>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</si>
  <si>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</si>
  <si>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</si>
  <si>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</si>
  <si>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</si>
  <si>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</si>
  <si>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</si>
  <si>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</si>
  <si>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</si>
  <si>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</si>
  <si>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</si>
  <si>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</si>
  <si>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</si>
  <si>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</si>
  <si>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</si>
  <si>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</si>
  <si>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</si>
  <si>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</si>
  <si>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</si>
  <si>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</si>
  <si>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</si>
  <si>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</si>
  <si>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</si>
  <si>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</si>
  <si>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</si>
  <si>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</si>
  <si>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</si>
  <si>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</si>
  <si>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</si>
  <si>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</si>
  <si>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</si>
  <si>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</si>
  <si>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</si>
  <si>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</si>
  <si>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</si>
  <si>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</si>
  <si>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</si>
  <si>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</si>
  <si>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</si>
  <si>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</si>
  <si>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</si>
  <si>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</si>
  <si>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</si>
  <si>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</si>
  <si>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</si>
  <si>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</si>
  <si>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</si>
  <si>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</si>
  <si>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</si>
  <si>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</si>
  <si>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</si>
  <si>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</si>
  <si>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</si>
  <si>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</si>
  <si>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</si>
  <si>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</si>
  <si>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</si>
  <si>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</si>
  <si>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</si>
  <si>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</si>
  <si>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</si>
  <si>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</si>
  <si>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</si>
  <si>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</si>
  <si>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</si>
  <si>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</si>
  <si>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</si>
  <si>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</si>
  <si>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</si>
  <si>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</si>
  <si>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</si>
  <si>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</si>
  <si>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</si>
  <si>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</si>
  <si>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</si>
  <si>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</si>
  <si>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</si>
  <si>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</si>
  <si>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</si>
  <si>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</si>
  <si>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</si>
  <si>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</si>
  <si>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</si>
  <si>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</si>
  <si>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</si>
  <si>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</si>
  <si>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</si>
  <si>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</si>
  <si>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</si>
  <si>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</si>
  <si>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</si>
  <si>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</si>
  <si>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</si>
  <si>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</si>
  <si>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</si>
  <si>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</si>
  <si>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</si>
  <si>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</si>
  <si>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</si>
  <si>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</si>
  <si>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</si>
  <si>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</si>
  <si>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</si>
  <si>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</si>
  <si>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</si>
  <si>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</si>
  <si>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</si>
  <si>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</si>
  <si>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</si>
  <si>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</si>
  <si>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</si>
  <si>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</si>
  <si>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</si>
  <si>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</si>
  <si>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</si>
  <si>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</si>
  <si>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</si>
  <si>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</si>
  <si>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</si>
  <si>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</si>
  <si>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</si>
  <si>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</si>
  <si>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</si>
  <si>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</si>
  <si>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</si>
  <si>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</si>
  <si>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</si>
  <si>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</si>
  <si>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</si>
  <si>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</si>
  <si>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</si>
  <si>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</si>
  <si>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</si>
  <si>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</si>
  <si>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</si>
  <si>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</si>
  <si>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</si>
  <si>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</si>
  <si>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</si>
  <si>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</si>
  <si>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</si>
  <si>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</si>
  <si>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</si>
  <si>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</si>
  <si>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</si>
  <si>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</si>
  <si>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</si>
  <si>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</si>
  <si>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</si>
  <si>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</si>
  <si>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</si>
  <si>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</si>
  <si>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</si>
  <si>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</si>
  <si>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</si>
  <si>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</si>
  <si>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</si>
  <si>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</si>
  <si>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</si>
  <si>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</si>
  <si>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</si>
  <si>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</si>
  <si>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</si>
  <si>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</si>
  <si>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</si>
  <si>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</si>
  <si>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</si>
  <si>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</si>
  <si>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</si>
  <si>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</si>
  <si>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</si>
  <si>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</si>
  <si>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</si>
  <si>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</si>
  <si>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</si>
  <si>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</si>
  <si>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</si>
  <si>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</si>
  <si>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</si>
  <si>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</si>
  <si>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</si>
  <si>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</si>
  <si>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</si>
  <si>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</si>
  <si>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</si>
  <si>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</si>
  <si>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</si>
  <si>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</si>
  <si>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</si>
  <si>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</si>
  <si>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</si>
  <si>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</si>
  <si>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</si>
  <si>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</si>
  <si>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</si>
  <si>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</si>
  <si>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</si>
  <si>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</si>
  <si>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</si>
  <si>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</si>
  <si>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</si>
  <si>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</si>
  <si>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</si>
  <si>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</si>
  <si>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</si>
  <si>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</si>
  <si>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</si>
  <si>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</si>
  <si>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</si>
  <si>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</si>
  <si>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</si>
  <si>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</si>
  <si>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</si>
  <si>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</si>
  <si>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</si>
  <si>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</si>
  <si>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</si>
  <si>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</si>
  <si>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</si>
  <si>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</si>
  <si>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</si>
  <si>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</si>
  <si>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</si>
  <si>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</si>
  <si>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</si>
  <si>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</si>
  <si>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</si>
  <si>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</si>
  <si>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</si>
  <si>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</si>
  <si>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</si>
  <si>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</si>
  <si>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</si>
  <si>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</si>
  <si>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</si>
  <si>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</si>
  <si>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</si>
  <si>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</si>
  <si>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</si>
  <si>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</si>
  <si>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</si>
  <si>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</si>
  <si>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</si>
  <si>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</si>
  <si>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</si>
  <si>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</si>
  <si>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</si>
  <si>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</si>
  <si>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</si>
  <si>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</si>
  <si>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</si>
  <si>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</si>
  <si>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</si>
  <si>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</si>
  <si>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</si>
  <si>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</si>
  <si>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</si>
  <si>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</si>
  <si>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</si>
  <si>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</si>
  <si>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</si>
  <si>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</si>
  <si>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</si>
  <si>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</si>
  <si>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</si>
  <si>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</si>
  <si>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</si>
  <si>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</si>
  <si>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</si>
  <si>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</si>
  <si>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</si>
  <si>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</si>
  <si>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</si>
  <si>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</si>
  <si>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</si>
  <si>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</si>
  <si>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</si>
  <si>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</si>
  <si>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</si>
  <si>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</si>
  <si>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</si>
  <si>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</si>
  <si>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</si>
  <si>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</si>
  <si>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</si>
  <si>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</si>
  <si>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</si>
  <si>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</si>
  <si>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</si>
  <si>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</si>
  <si>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</si>
  <si>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</si>
  <si>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</si>
  <si>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</si>
  <si>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</si>
  <si>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</si>
  <si>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</si>
  <si>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</si>
  <si>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</si>
  <si>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</si>
  <si>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</si>
  <si>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</si>
  <si>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</si>
  <si>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</si>
  <si>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</si>
  <si>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</si>
  <si>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</si>
  <si>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</si>
  <si>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</si>
  <si>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</si>
  <si>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</si>
  <si>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</si>
  <si>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</si>
  <si>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</si>
  <si>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</si>
  <si>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</si>
  <si>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</si>
  <si>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</si>
  <si>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</si>
  <si>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</si>
  <si>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</si>
  <si>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</si>
  <si>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</si>
  <si>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</si>
  <si>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</si>
  <si>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</si>
  <si>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</si>
  <si>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</si>
  <si>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</si>
  <si>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</si>
  <si>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</si>
  <si>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</si>
  <si>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</si>
  <si>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</si>
  <si>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</si>
  <si>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</si>
  <si>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</si>
  <si>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</si>
  <si>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</si>
  <si>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</si>
  <si>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</si>
  <si>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</si>
  <si>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</si>
  <si>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</si>
  <si>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</si>
  <si>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</si>
  <si>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</si>
  <si>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</si>
  <si>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</si>
  <si>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</si>
  <si>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</si>
  <si>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</si>
  <si>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</si>
  <si>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</si>
  <si>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</si>
  <si>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</si>
  <si>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</si>
  <si>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</si>
  <si>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</si>
  <si>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</si>
  <si>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</si>
  <si>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</si>
  <si>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</si>
  <si>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</si>
  <si>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Instytucje kultury 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</si>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</sst>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46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63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Border="1" applyAlignment="1" applyProtection="1">
      <alignment vertical="center"/>
      <protection locked="0"/>
    </xf>
    <xf numFmtId="4" fontId="30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6" xfId="0" applyFont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BC6D9A33-C989-4B0A-B6E5-D025D2C7C45A}"/>
    <cellStyle name="Normalny" xfId="0" builtinId="0"/>
    <cellStyle name="Normalny 2" xfId="4" xr:uid="{4B87D7FC-004B-47A6-BEB0-332145A9F36D}"/>
    <cellStyle name="Normalny 3" xfId="5" xr:uid="{1E638233-D22D-4CB2-9208-9ED5BA126A52}"/>
    <cellStyle name="Normalny_dzielnice termin spr." xfId="2" xr:uid="{9CDE1F36-837F-420C-AE6E-4C0DAF8B925E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969D0-D1CE-46CB-A0D1-B87890718EBA}">
  <sheetPr>
    <tabColor rgb="FF92D050"/>
  </sheetPr>
  <dimension ref="A2:J1030"/>
  <sheetViews>
    <sheetView tabSelected="1" view="pageLayout" topLeftCell="A1009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8489542.1400000006</v>
      </c>
      <c r="E11" s="39">
        <v>2227614.84</v>
      </c>
      <c r="F11" s="39"/>
      <c r="G11" s="39">
        <v>1636057.09</v>
      </c>
      <c r="H11" s="39"/>
      <c r="I11" s="40">
        <f>SUM(B11:H11)</f>
        <v>12353214.07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414613.35</v>
      </c>
      <c r="F12" s="42">
        <f t="shared" si="0"/>
        <v>0</v>
      </c>
      <c r="G12" s="42">
        <f t="shared" si="0"/>
        <v>172206.4</v>
      </c>
      <c r="H12" s="42">
        <f t="shared" si="0"/>
        <v>0</v>
      </c>
      <c r="I12" s="40">
        <f t="shared" si="0"/>
        <v>586819.75</v>
      </c>
    </row>
    <row r="13" spans="1:10">
      <c r="A13" s="43" t="s">
        <v>16</v>
      </c>
      <c r="B13" s="44"/>
      <c r="C13" s="44"/>
      <c r="D13" s="44"/>
      <c r="E13" s="45">
        <v>323634.36</v>
      </c>
      <c r="F13" s="45"/>
      <c r="G13" s="45">
        <v>96991.79</v>
      </c>
      <c r="H13" s="45"/>
      <c r="I13" s="46">
        <f>SUM(B13:H13)</f>
        <v>420626.14999999997</v>
      </c>
    </row>
    <row r="14" spans="1:10">
      <c r="A14" s="43" t="s">
        <v>17</v>
      </c>
      <c r="B14" s="45"/>
      <c r="C14" s="45"/>
      <c r="D14" s="45"/>
      <c r="E14" s="45">
        <f>90979.99-1</f>
        <v>90978.99</v>
      </c>
      <c r="F14" s="44"/>
      <c r="G14" s="45">
        <v>75214.61</v>
      </c>
      <c r="H14" s="44"/>
      <c r="I14" s="46">
        <f>SUM(B14:H14)</f>
        <v>166193.60000000001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28434.33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28434.33</v>
      </c>
    </row>
    <row r="17" spans="1:9">
      <c r="A17" s="43" t="s">
        <v>20</v>
      </c>
      <c r="B17" s="44"/>
      <c r="C17" s="44"/>
      <c r="D17" s="44"/>
      <c r="E17" s="45">
        <v>28434.33</v>
      </c>
      <c r="F17" s="45"/>
      <c r="G17" s="45"/>
      <c r="H17" s="44"/>
      <c r="I17" s="46">
        <f>SUM(B17:H17)</f>
        <v>28434.33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8489542.1400000006</v>
      </c>
      <c r="E19" s="42">
        <f t="shared" si="2"/>
        <v>2613793.86</v>
      </c>
      <c r="F19" s="42">
        <f t="shared" si="2"/>
        <v>0</v>
      </c>
      <c r="G19" s="42">
        <f t="shared" si="2"/>
        <v>1808263.49</v>
      </c>
      <c r="H19" s="42">
        <f t="shared" si="2"/>
        <v>0</v>
      </c>
      <c r="I19" s="40">
        <f t="shared" si="2"/>
        <v>12911599.49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1305438.1200000001</v>
      </c>
      <c r="E21" s="39">
        <v>2212615.7799999998</v>
      </c>
      <c r="F21" s="39"/>
      <c r="G21" s="39">
        <v>1636057.09</v>
      </c>
      <c r="H21" s="39"/>
      <c r="I21" s="40">
        <f>SUM(B21:H21)</f>
        <v>5154110.99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211632.01</v>
      </c>
      <c r="E22" s="42">
        <f t="shared" si="3"/>
        <v>415707.98</v>
      </c>
      <c r="F22" s="42">
        <f t="shared" si="3"/>
        <v>0</v>
      </c>
      <c r="G22" s="42">
        <f t="shared" si="3"/>
        <v>172206.4</v>
      </c>
      <c r="H22" s="42">
        <f t="shared" si="3"/>
        <v>0</v>
      </c>
      <c r="I22" s="40">
        <f t="shared" si="3"/>
        <v>799546.39</v>
      </c>
    </row>
    <row r="23" spans="1:9">
      <c r="A23" s="43" t="s">
        <v>23</v>
      </c>
      <c r="B23" s="45"/>
      <c r="C23" s="45"/>
      <c r="D23" s="45">
        <v>211632.01</v>
      </c>
      <c r="E23" s="45">
        <v>1094.6300000000001</v>
      </c>
      <c r="F23" s="45"/>
      <c r="G23" s="45"/>
      <c r="H23" s="44"/>
      <c r="I23" s="46">
        <f t="shared" ref="I23:I28" si="4">SUM(B23:H23)</f>
        <v>212726.64</v>
      </c>
    </row>
    <row r="24" spans="1:9">
      <c r="A24" s="43" t="s">
        <v>17</v>
      </c>
      <c r="B24" s="44"/>
      <c r="C24" s="44"/>
      <c r="D24" s="45"/>
      <c r="E24" s="45">
        <v>414613.35</v>
      </c>
      <c r="F24" s="45"/>
      <c r="G24" s="45">
        <v>172206.4</v>
      </c>
      <c r="H24" s="44"/>
      <c r="I24" s="46">
        <f t="shared" si="4"/>
        <v>586819.75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28434.33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28434.33</v>
      </c>
    </row>
    <row r="27" spans="1:9">
      <c r="A27" s="43" t="s">
        <v>20</v>
      </c>
      <c r="B27" s="44"/>
      <c r="C27" s="44"/>
      <c r="D27" s="44"/>
      <c r="E27" s="45">
        <v>28434.33</v>
      </c>
      <c r="F27" s="45"/>
      <c r="G27" s="45"/>
      <c r="H27" s="44"/>
      <c r="I27" s="46">
        <f t="shared" si="4"/>
        <v>28434.33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1517070.1300000001</v>
      </c>
      <c r="E29" s="42">
        <f t="shared" si="6"/>
        <v>2599889.4299999997</v>
      </c>
      <c r="F29" s="42">
        <f t="shared" si="6"/>
        <v>0</v>
      </c>
      <c r="G29" s="42">
        <f t="shared" si="6"/>
        <v>1808263.49</v>
      </c>
      <c r="H29" s="42">
        <f t="shared" si="6"/>
        <v>0</v>
      </c>
      <c r="I29" s="40">
        <f t="shared" si="6"/>
        <v>5925223.0499999998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7184104.0200000005</v>
      </c>
      <c r="E36" s="52">
        <f>E11-E21-E31</f>
        <v>14999.060000000056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7199103.0800000001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6972472.0100000007</v>
      </c>
      <c r="E37" s="56">
        <f t="shared" si="9"/>
        <v>13904.430000000168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6986376.4400000004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161670.82999999999</v>
      </c>
    </row>
    <row r="53" spans="1:3" ht="15">
      <c r="A53" s="77" t="s">
        <v>15</v>
      </c>
      <c r="B53" s="78"/>
      <c r="C53" s="79">
        <f>SUM(C54:C55)</f>
        <v>7800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>
        <v>7800</v>
      </c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169470.83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161670.82999999999</v>
      </c>
    </row>
    <row r="62" spans="1:3" ht="15">
      <c r="A62" s="77" t="s">
        <v>15</v>
      </c>
      <c r="B62" s="78"/>
      <c r="C62" s="79">
        <f>SUM(C63:C64)</f>
        <v>7800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7800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169470.83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38731.58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>
        <v>38731.58</v>
      </c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36544.32</v>
      </c>
      <c r="F238" s="231">
        <v>1989.64</v>
      </c>
      <c r="G238" s="231">
        <v>3394.3</v>
      </c>
      <c r="H238" s="231"/>
      <c r="I238" s="288">
        <f>E238+F238-G238-H238</f>
        <v>35139.659999999996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36544.32</v>
      </c>
      <c r="F241" s="296">
        <f>F236+F238+F240</f>
        <v>1989.64</v>
      </c>
      <c r="G241" s="296">
        <f>G236+G238+G240</f>
        <v>3394.3</v>
      </c>
      <c r="H241" s="296">
        <f>H236+H238+H240</f>
        <v>0</v>
      </c>
      <c r="I241" s="297">
        <f>I236+I238+I240</f>
        <v>35139.659999999996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169.89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>
        <v>169.89</v>
      </c>
    </row>
    <row r="469" spans="1:4" ht="14.25" thickBot="1">
      <c r="A469" s="433" t="s">
        <v>197</v>
      </c>
      <c r="B469" s="434"/>
      <c r="C469" s="412">
        <f>SUM(C470:C479)</f>
        <v>521.42999999999995</v>
      </c>
      <c r="D469" s="413">
        <f>SUM(D470:D479)</f>
        <v>3514.27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444"/>
      <c r="D474" s="444">
        <v>1648.08</v>
      </c>
    </row>
    <row r="475" spans="1:4">
      <c r="A475" s="445" t="s">
        <v>193</v>
      </c>
      <c r="B475" s="446"/>
      <c r="C475" s="394">
        <v>521.42999999999995</v>
      </c>
      <c r="D475" s="444">
        <v>1016.27</v>
      </c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>
        <v>849.92</v>
      </c>
    </row>
    <row r="480" spans="1:4" ht="14.25" thickBot="1">
      <c r="A480" s="452" t="s">
        <v>12</v>
      </c>
      <c r="B480" s="453"/>
      <c r="C480" s="454">
        <f>C458+C469</f>
        <v>521.42999999999995</v>
      </c>
      <c r="D480" s="297">
        <f>D458+D469</f>
        <v>3684.16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276692.94</v>
      </c>
      <c r="D523" s="480">
        <v>73042.5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7642.13</v>
      </c>
      <c r="D578" s="558">
        <v>6025.98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46099.33</v>
      </c>
      <c r="D581" s="564">
        <f>D582+D585+D586+D587+D588</f>
        <v>47321.54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>
        <v>44895</v>
      </c>
      <c r="D585" s="346">
        <v>46510</v>
      </c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1204.33</v>
      </c>
      <c r="D588" s="346">
        <v>811.54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53741.46</v>
      </c>
      <c r="D590" s="352">
        <f>SUM(D578+D579+D580+D581+D589)</f>
        <v>53347.520000000004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4092</v>
      </c>
      <c r="C685" s="606">
        <f>C686+C692</f>
        <v>67992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4092</v>
      </c>
      <c r="C692" s="621">
        <f>SUM(C694:C695)</f>
        <v>67992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237"/>
      <c r="C694" s="237">
        <v>0</v>
      </c>
    </row>
    <row r="695" spans="1:9" ht="45.75" thickBot="1">
      <c r="A695" s="623" t="s">
        <v>271</v>
      </c>
      <c r="B695" s="624">
        <v>4092</v>
      </c>
      <c r="C695" s="624">
        <v>67992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6"/>
      <c r="C700" s="626"/>
      <c r="D700" s="626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252346.72</v>
      </c>
      <c r="F746" s="641">
        <f>SUM(F747:F754)</f>
        <v>266227.7</v>
      </c>
      <c r="G746" s="642"/>
    </row>
    <row r="747" spans="1:7">
      <c r="A747" s="643" t="s">
        <v>279</v>
      </c>
      <c r="B747" s="644"/>
      <c r="C747" s="644"/>
      <c r="D747" s="645"/>
      <c r="E747" s="646">
        <v>252346.72</v>
      </c>
      <c r="F747" s="646">
        <v>266227.7</v>
      </c>
      <c r="G747" s="254"/>
    </row>
    <row r="748" spans="1:7">
      <c r="A748" s="647" t="s">
        <v>280</v>
      </c>
      <c r="B748" s="648"/>
      <c r="C748" s="648"/>
      <c r="D748" s="649"/>
      <c r="E748" s="650"/>
      <c r="F748" s="651"/>
      <c r="G748" s="254"/>
    </row>
    <row r="749" spans="1:7">
      <c r="A749" s="647" t="s">
        <v>281</v>
      </c>
      <c r="B749" s="648"/>
      <c r="C749" s="648"/>
      <c r="D749" s="649"/>
      <c r="E749" s="650"/>
      <c r="F749" s="651"/>
      <c r="G749" s="254"/>
    </row>
    <row r="750" spans="1:7">
      <c r="A750" s="652" t="s">
        <v>282</v>
      </c>
      <c r="B750" s="653"/>
      <c r="C750" s="653"/>
      <c r="D750" s="654"/>
      <c r="E750" s="650"/>
      <c r="F750" s="651"/>
      <c r="G750" s="254"/>
    </row>
    <row r="751" spans="1:7">
      <c r="A751" s="647" t="s">
        <v>283</v>
      </c>
      <c r="B751" s="648"/>
      <c r="C751" s="648"/>
      <c r="D751" s="649"/>
      <c r="E751" s="650"/>
      <c r="F751" s="651"/>
      <c r="G751" s="254"/>
    </row>
    <row r="752" spans="1:7">
      <c r="A752" s="655" t="s">
        <v>284</v>
      </c>
      <c r="B752" s="656"/>
      <c r="C752" s="656"/>
      <c r="D752" s="657"/>
      <c r="E752" s="650"/>
      <c r="F752" s="651"/>
      <c r="G752" s="254"/>
    </row>
    <row r="753" spans="1:7">
      <c r="A753" s="655" t="s">
        <v>285</v>
      </c>
      <c r="B753" s="656"/>
      <c r="C753" s="656"/>
      <c r="D753" s="657"/>
      <c r="E753" s="650"/>
      <c r="F753" s="651"/>
      <c r="G753" s="254"/>
    </row>
    <row r="754" spans="1:7" ht="14.25" thickBot="1">
      <c r="A754" s="658" t="s">
        <v>286</v>
      </c>
      <c r="B754" s="659"/>
      <c r="C754" s="659"/>
      <c r="D754" s="660"/>
      <c r="E754" s="661"/>
      <c r="F754" s="662"/>
      <c r="G754" s="254"/>
    </row>
    <row r="755" spans="1:7" ht="14.25" thickBot="1">
      <c r="A755" s="638" t="s">
        <v>287</v>
      </c>
      <c r="B755" s="639"/>
      <c r="C755" s="639"/>
      <c r="D755" s="640"/>
      <c r="E755" s="663">
        <v>461.31</v>
      </c>
      <c r="F755" s="663">
        <v>3162.73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41">
        <f>E760+E768+E771+E774</f>
        <v>820</v>
      </c>
      <c r="F759" s="641">
        <f>F760+F768+F771+F774</f>
        <v>838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4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5" t="s">
        <v>300</v>
      </c>
      <c r="B768" s="656"/>
      <c r="C768" s="656"/>
      <c r="D768" s="657"/>
      <c r="E768" s="677">
        <f>SUM(E769:E770)</f>
        <v>0</v>
      </c>
      <c r="F768" s="677">
        <f>SUM(F769:F770)</f>
        <v>0</v>
      </c>
      <c r="G768" s="254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7" t="s">
        <v>303</v>
      </c>
      <c r="B771" s="648"/>
      <c r="C771" s="648"/>
      <c r="D771" s="649"/>
      <c r="E771" s="677">
        <f>SUM(E772:E773)</f>
        <v>0</v>
      </c>
      <c r="F771" s="677">
        <f>SUM(F772:F773)</f>
        <v>0</v>
      </c>
      <c r="G771" s="254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7" t="s">
        <v>306</v>
      </c>
      <c r="B774" s="648"/>
      <c r="C774" s="648"/>
      <c r="D774" s="649"/>
      <c r="E774" s="677">
        <f>SUM(E775:E788)</f>
        <v>820</v>
      </c>
      <c r="F774" s="677">
        <f>SUM(F775:F788)</f>
        <v>838</v>
      </c>
      <c r="G774" s="254"/>
    </row>
    <row r="775" spans="1:7">
      <c r="A775" s="671" t="s">
        <v>307</v>
      </c>
      <c r="B775" s="672"/>
      <c r="C775" s="672"/>
      <c r="D775" s="673"/>
      <c r="E775" s="650"/>
      <c r="F775" s="651"/>
      <c r="G775" s="254"/>
    </row>
    <row r="776" spans="1:7">
      <c r="A776" s="671" t="s">
        <v>308</v>
      </c>
      <c r="B776" s="672"/>
      <c r="C776" s="672"/>
      <c r="D776" s="673"/>
      <c r="E776" s="650"/>
      <c r="F776" s="651"/>
      <c r="G776" s="254"/>
    </row>
    <row r="777" spans="1:7">
      <c r="A777" s="671" t="s">
        <v>309</v>
      </c>
      <c r="B777" s="672"/>
      <c r="C777" s="672"/>
      <c r="D777" s="673"/>
      <c r="E777" s="650"/>
      <c r="F777" s="651"/>
      <c r="G777" s="254"/>
    </row>
    <row r="778" spans="1:7">
      <c r="A778" s="671" t="s">
        <v>310</v>
      </c>
      <c r="B778" s="672"/>
      <c r="C778" s="672"/>
      <c r="D778" s="673"/>
      <c r="E778" s="650"/>
      <c r="F778" s="651"/>
      <c r="G778" s="254"/>
    </row>
    <row r="779" spans="1:7">
      <c r="A779" s="671" t="s">
        <v>311</v>
      </c>
      <c r="B779" s="672"/>
      <c r="C779" s="672"/>
      <c r="D779" s="673"/>
      <c r="E779" s="650"/>
      <c r="F779" s="651"/>
      <c r="G779" s="254"/>
    </row>
    <row r="780" spans="1:7">
      <c r="A780" s="671" t="s">
        <v>312</v>
      </c>
      <c r="B780" s="672"/>
      <c r="C780" s="672"/>
      <c r="D780" s="673"/>
      <c r="E780" s="650"/>
      <c r="F780" s="651"/>
      <c r="G780" s="254"/>
    </row>
    <row r="781" spans="1:7">
      <c r="A781" s="671" t="s">
        <v>313</v>
      </c>
      <c r="B781" s="672"/>
      <c r="C781" s="672"/>
      <c r="D781" s="673"/>
      <c r="E781" s="650"/>
      <c r="F781" s="651"/>
      <c r="G781" s="254"/>
    </row>
    <row r="782" spans="1:7">
      <c r="A782" s="671" t="s">
        <v>314</v>
      </c>
      <c r="B782" s="672"/>
      <c r="C782" s="672"/>
      <c r="D782" s="673"/>
      <c r="E782" s="650"/>
      <c r="F782" s="651"/>
      <c r="G782" s="254"/>
    </row>
    <row r="783" spans="1:7">
      <c r="A783" s="671" t="s">
        <v>315</v>
      </c>
      <c r="B783" s="672"/>
      <c r="C783" s="672"/>
      <c r="D783" s="673"/>
      <c r="E783" s="650"/>
      <c r="F783" s="651"/>
      <c r="G783" s="254"/>
    </row>
    <row r="784" spans="1:7">
      <c r="A784" s="678" t="s">
        <v>316</v>
      </c>
      <c r="B784" s="679"/>
      <c r="C784" s="679"/>
      <c r="D784" s="680"/>
      <c r="E784" s="650"/>
      <c r="F784" s="651"/>
      <c r="G784" s="254"/>
    </row>
    <row r="785" spans="1:7">
      <c r="A785" s="678" t="s">
        <v>317</v>
      </c>
      <c r="B785" s="679"/>
      <c r="C785" s="679"/>
      <c r="D785" s="680"/>
      <c r="E785" s="650"/>
      <c r="F785" s="651"/>
      <c r="G785" s="254"/>
    </row>
    <row r="786" spans="1:7">
      <c r="A786" s="678" t="s">
        <v>318</v>
      </c>
      <c r="B786" s="679"/>
      <c r="C786" s="679"/>
      <c r="D786" s="680"/>
      <c r="E786" s="650"/>
      <c r="F786" s="651"/>
      <c r="G786" s="254"/>
    </row>
    <row r="787" spans="1:7">
      <c r="A787" s="681" t="s">
        <v>319</v>
      </c>
      <c r="B787" s="682"/>
      <c r="C787" s="682"/>
      <c r="D787" s="683"/>
      <c r="E787" s="650"/>
      <c r="F787" s="651"/>
      <c r="G787" s="254"/>
    </row>
    <row r="788" spans="1:7" ht="14.25" thickBot="1">
      <c r="A788" s="684" t="s">
        <v>299</v>
      </c>
      <c r="B788" s="685"/>
      <c r="C788" s="685"/>
      <c r="D788" s="686"/>
      <c r="E788" s="651">
        <v>820</v>
      </c>
      <c r="F788" s="651">
        <v>838</v>
      </c>
      <c r="G788" s="254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253628.03</v>
      </c>
      <c r="F789" s="690">
        <f>SUM(F746+F755+F756+F757+F758+F759)</f>
        <v>270228.43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15.75">
      <c r="A793" s="692" t="s">
        <v>322</v>
      </c>
      <c r="B793" s="693"/>
      <c r="C793" s="694" t="s">
        <v>263</v>
      </c>
      <c r="D793" s="694" t="s">
        <v>264</v>
      </c>
    </row>
    <row r="794" spans="1:7" ht="15.75" thickBot="1">
      <c r="A794" s="695"/>
      <c r="B794" s="696"/>
      <c r="C794" s="697"/>
      <c r="D794" s="698"/>
    </row>
    <row r="795" spans="1:7">
      <c r="A795" s="699" t="s">
        <v>323</v>
      </c>
      <c r="B795" s="700"/>
      <c r="C795" s="614">
        <v>97492.44</v>
      </c>
      <c r="D795" s="614">
        <v>112104.14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487377.07</v>
      </c>
      <c r="D797" s="232">
        <v>621142.22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18598.330000000002</v>
      </c>
      <c r="D800" s="232">
        <v>17009.060000000001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1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2" t="s">
        <v>83</v>
      </c>
      <c r="B805" s="703"/>
      <c r="C805" s="704">
        <f>SUM(C795:C804)</f>
        <v>603467.84</v>
      </c>
      <c r="D805" s="704">
        <f>SUM(D795:D804)</f>
        <v>750255.42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5" t="s">
        <v>333</v>
      </c>
      <c r="B837" s="706"/>
      <c r="C837" s="706"/>
      <c r="D837" s="707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8"/>
      <c r="C838" s="708"/>
      <c r="D838" s="709"/>
      <c r="E838" s="710">
        <f>E839+E840+E841</f>
        <v>0</v>
      </c>
      <c r="F838" s="710">
        <f>F839+F840+F841</f>
        <v>0</v>
      </c>
    </row>
    <row r="839" spans="1:6">
      <c r="A839" s="711" t="s">
        <v>335</v>
      </c>
      <c r="B839" s="712"/>
      <c r="C839" s="712"/>
      <c r="D839" s="713"/>
      <c r="E839" s="714"/>
      <c r="F839" s="715"/>
    </row>
    <row r="840" spans="1:6">
      <c r="A840" s="716" t="s">
        <v>336</v>
      </c>
      <c r="B840" s="717"/>
      <c r="C840" s="717"/>
      <c r="D840" s="718"/>
      <c r="E840" s="719"/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147996.66999999998</v>
      </c>
      <c r="F843" s="729">
        <f>F844+F845+F846+F847+F848+F849+F850+F851+F852+F853</f>
        <v>460610.39999999997</v>
      </c>
    </row>
    <row r="844" spans="1:6">
      <c r="A844" s="734" t="s">
        <v>340</v>
      </c>
      <c r="B844" s="735"/>
      <c r="C844" s="735"/>
      <c r="D844" s="736"/>
      <c r="E844" s="714"/>
      <c r="F844" s="714"/>
    </row>
    <row r="845" spans="1:6">
      <c r="A845" s="737" t="s">
        <v>341</v>
      </c>
      <c r="B845" s="738"/>
      <c r="C845" s="738"/>
      <c r="D845" s="739"/>
      <c r="E845" s="719"/>
      <c r="F845" s="719"/>
    </row>
    <row r="846" spans="1:6">
      <c r="A846" s="737" t="s">
        <v>342</v>
      </c>
      <c r="B846" s="738"/>
      <c r="C846" s="738"/>
      <c r="D846" s="739"/>
      <c r="E846" s="719"/>
      <c r="F846" s="719"/>
    </row>
    <row r="847" spans="1:6">
      <c r="A847" s="737" t="s">
        <v>343</v>
      </c>
      <c r="B847" s="738"/>
      <c r="C847" s="738"/>
      <c r="D847" s="739"/>
      <c r="E847" s="719"/>
      <c r="F847" s="720"/>
    </row>
    <row r="848" spans="1:6">
      <c r="A848" s="737" t="s">
        <v>344</v>
      </c>
      <c r="B848" s="738"/>
      <c r="C848" s="738"/>
      <c r="D848" s="739"/>
      <c r="E848" s="720">
        <v>19098</v>
      </c>
      <c r="F848" s="720">
        <v>180596.99</v>
      </c>
    </row>
    <row r="849" spans="1:6">
      <c r="A849" s="737" t="s">
        <v>345</v>
      </c>
      <c r="B849" s="738"/>
      <c r="C849" s="738"/>
      <c r="D849" s="739"/>
      <c r="E849" s="740"/>
      <c r="F849" s="741"/>
    </row>
    <row r="850" spans="1:6">
      <c r="A850" s="737" t="s">
        <v>346</v>
      </c>
      <c r="B850" s="738"/>
      <c r="C850" s="738"/>
      <c r="D850" s="739"/>
      <c r="E850" s="740"/>
      <c r="F850" s="741"/>
    </row>
    <row r="851" spans="1:6" ht="25.9" customHeight="1">
      <c r="A851" s="716" t="s">
        <v>347</v>
      </c>
      <c r="B851" s="717"/>
      <c r="C851" s="717"/>
      <c r="D851" s="718"/>
      <c r="E851" s="719"/>
      <c r="F851" s="720"/>
    </row>
    <row r="852" spans="1:6" ht="54.6" customHeight="1">
      <c r="A852" s="716" t="s">
        <v>348</v>
      </c>
      <c r="B852" s="717"/>
      <c r="C852" s="717"/>
      <c r="D852" s="718"/>
      <c r="E852" s="740"/>
      <c r="F852" s="741"/>
    </row>
    <row r="853" spans="1:6" ht="53.45" customHeight="1" thickBot="1">
      <c r="A853" s="721" t="s">
        <v>349</v>
      </c>
      <c r="B853" s="722"/>
      <c r="C853" s="722"/>
      <c r="D853" s="723"/>
      <c r="E853" s="741">
        <v>128898.67</v>
      </c>
      <c r="F853" s="741">
        <v>280013.40999999997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147996.66999999998</v>
      </c>
      <c r="F854" s="413">
        <f>SUM(F838+F842+F843)</f>
        <v>460610.39999999997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8"/>
      <c r="C882" s="708"/>
      <c r="D882" s="709"/>
      <c r="E882" s="606">
        <f>SUM(E883+E884+E888)</f>
        <v>497.83</v>
      </c>
      <c r="F882" s="606">
        <f>SUM(F883+F884+F888)</f>
        <v>2852.91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0</v>
      </c>
      <c r="F884" s="288">
        <f>SUM(F886:F887)</f>
        <v>486.62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/>
      <c r="F887" s="231">
        <v>486.62</v>
      </c>
    </row>
    <row r="888" spans="1:6">
      <c r="A888" s="465" t="s">
        <v>359</v>
      </c>
      <c r="B888" s="755"/>
      <c r="C888" s="755"/>
      <c r="D888" s="466"/>
      <c r="E888" s="224">
        <f>E889+E890+E891+E892+E893</f>
        <v>497.83</v>
      </c>
      <c r="F888" s="224">
        <f>F889+F890+F891+F892+F893</f>
        <v>2366.29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/>
      <c r="F890" s="231"/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1">
        <v>497.83</v>
      </c>
      <c r="F893" s="611">
        <v>2366.29</v>
      </c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497.83</v>
      </c>
      <c r="F894" s="762">
        <f>SUM(F881+F882)</f>
        <v>2852.91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6">
        <f>SUM(E926:E927)</f>
        <v>2076.7399999999998</v>
      </c>
      <c r="F925" s="606">
        <f>SUM(F926:F927)</f>
        <v>1726.48</v>
      </c>
    </row>
    <row r="926" spans="1:6" ht="22.5" customHeight="1">
      <c r="A926" s="774" t="s">
        <v>369</v>
      </c>
      <c r="B926" s="775"/>
      <c r="C926" s="775"/>
      <c r="D926" s="776"/>
      <c r="E926" s="378">
        <v>2076.7399999999998</v>
      </c>
      <c r="F926" s="378">
        <v>1726.48</v>
      </c>
    </row>
    <row r="927" spans="1:6" ht="15.75" customHeight="1" thickBot="1">
      <c r="A927" s="777" t="s">
        <v>370</v>
      </c>
      <c r="B927" s="778"/>
      <c r="C927" s="778"/>
      <c r="D927" s="779"/>
      <c r="E927" s="237"/>
      <c r="F927" s="237"/>
    </row>
    <row r="928" spans="1:6">
      <c r="A928" s="780" t="s">
        <v>371</v>
      </c>
      <c r="B928" s="781"/>
      <c r="C928" s="781"/>
      <c r="D928" s="782"/>
      <c r="E928" s="783">
        <f>SUM(E929:E935)</f>
        <v>3098.11</v>
      </c>
      <c r="F928" s="783">
        <f>SUM(F929:F935)</f>
        <v>0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>
        <v>3098.11</v>
      </c>
      <c r="F930" s="231"/>
    </row>
    <row r="931" spans="1:6">
      <c r="A931" s="787" t="s">
        <v>374</v>
      </c>
      <c r="B931" s="788"/>
      <c r="C931" s="788"/>
      <c r="D931" s="789"/>
      <c r="E931" s="378"/>
      <c r="F931" s="378"/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2" t="s">
        <v>83</v>
      </c>
      <c r="B936" s="796"/>
      <c r="C936" s="796"/>
      <c r="D936" s="703"/>
      <c r="E936" s="797">
        <f>SUM(E924+E925+E928)</f>
        <v>5174.8500000000004</v>
      </c>
      <c r="F936" s="797">
        <f>SUM(F924+F925+F928)</f>
        <v>1726.48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8"/>
      <c r="C942" s="708"/>
      <c r="D942" s="709"/>
      <c r="E942" s="606">
        <f>E943+E944</f>
        <v>0</v>
      </c>
      <c r="F942" s="606">
        <f>F943+F944</f>
        <v>0</v>
      </c>
    </row>
    <row r="943" spans="1:6">
      <c r="A943" s="734" t="s">
        <v>379</v>
      </c>
      <c r="B943" s="735"/>
      <c r="C943" s="735"/>
      <c r="D943" s="736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1"/>
      <c r="F944" s="612"/>
    </row>
    <row r="945" spans="1:6" ht="14.25" thickBot="1">
      <c r="A945" s="419" t="s">
        <v>381</v>
      </c>
      <c r="B945" s="708"/>
      <c r="C945" s="708"/>
      <c r="D945" s="709"/>
      <c r="E945" s="606">
        <f>SUM(E946:E951)</f>
        <v>1715.66</v>
      </c>
      <c r="F945" s="606">
        <f>SUM(F946:F951)</f>
        <v>9941.4600000000009</v>
      </c>
    </row>
    <row r="946" spans="1:6">
      <c r="A946" s="737" t="s">
        <v>382</v>
      </c>
      <c r="B946" s="738"/>
      <c r="C946" s="738"/>
      <c r="D946" s="739"/>
      <c r="E946" s="231"/>
      <c r="F946" s="231">
        <v>8393.59</v>
      </c>
    </row>
    <row r="947" spans="1:6">
      <c r="A947" s="716" t="s">
        <v>383</v>
      </c>
      <c r="B947" s="717"/>
      <c r="C947" s="717"/>
      <c r="D947" s="718"/>
      <c r="E947" s="231"/>
      <c r="F947" s="231"/>
    </row>
    <row r="948" spans="1:6">
      <c r="A948" s="716" t="s">
        <v>384</v>
      </c>
      <c r="B948" s="717"/>
      <c r="C948" s="717"/>
      <c r="D948" s="718"/>
      <c r="E948" s="237">
        <v>1686.51</v>
      </c>
      <c r="F948" s="237">
        <v>1503.02</v>
      </c>
    </row>
    <row r="949" spans="1:6">
      <c r="A949" s="716" t="s">
        <v>385</v>
      </c>
      <c r="B949" s="717"/>
      <c r="C949" s="717"/>
      <c r="D949" s="718"/>
      <c r="E949" s="237"/>
      <c r="F949" s="237"/>
    </row>
    <row r="950" spans="1:6">
      <c r="A950" s="716" t="s">
        <v>386</v>
      </c>
      <c r="B950" s="717"/>
      <c r="C950" s="717"/>
      <c r="D950" s="718"/>
      <c r="E950" s="237">
        <v>29.15</v>
      </c>
      <c r="F950" s="237">
        <v>44.85</v>
      </c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1715.66</v>
      </c>
      <c r="F952" s="413">
        <f>SUM(F942+F945)</f>
        <v>9941.4600000000009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25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821">
        <f>SUM(C973:C973)</f>
        <v>0</v>
      </c>
      <c r="D972" s="821">
        <f t="shared" ref="D972:F972" si="22">SUM(D973:D973)</f>
        <v>0</v>
      </c>
      <c r="E972" s="821">
        <f t="shared" si="22"/>
        <v>0</v>
      </c>
      <c r="F972" s="821">
        <f t="shared" si="22"/>
        <v>35897.97</v>
      </c>
    </row>
    <row r="973" spans="1:6">
      <c r="A973" s="822" t="s">
        <v>393</v>
      </c>
      <c r="B973" s="344"/>
      <c r="C973" s="289"/>
      <c r="D973" s="231"/>
      <c r="E973" s="230"/>
      <c r="F973" s="231">
        <v>35897.97</v>
      </c>
    </row>
    <row r="974" spans="1:6">
      <c r="A974" s="822"/>
      <c r="B974" s="344"/>
      <c r="C974" s="289"/>
      <c r="D974" s="231"/>
      <c r="E974" s="230"/>
      <c r="F974" s="231"/>
    </row>
    <row r="975" spans="1:6">
      <c r="A975" s="822" t="s">
        <v>394</v>
      </c>
      <c r="B975" s="344"/>
      <c r="C975" s="289"/>
      <c r="D975" s="231"/>
      <c r="E975" s="230"/>
      <c r="F975" s="231"/>
    </row>
    <row r="976" spans="1:6">
      <c r="A976" s="823"/>
      <c r="B976" s="446"/>
      <c r="C976" s="289"/>
      <c r="D976" s="231"/>
      <c r="E976" s="230"/>
      <c r="F976" s="231"/>
    </row>
    <row r="977" spans="1:6" ht="14.25" thickBot="1">
      <c r="A977" s="824" t="s">
        <v>395</v>
      </c>
      <c r="B977" s="362"/>
      <c r="C977" s="825"/>
      <c r="D977" s="237"/>
      <c r="E977" s="236"/>
      <c r="F977" s="237">
        <v>2594</v>
      </c>
    </row>
    <row r="978" spans="1:6" ht="14.25" thickBot="1">
      <c r="A978" s="826" t="s">
        <v>136</v>
      </c>
      <c r="B978" s="827"/>
      <c r="C978" s="828">
        <f>C972+C976+C977</f>
        <v>0</v>
      </c>
      <c r="D978" s="828">
        <f t="shared" ref="D978:F978" si="23">D972+D976+D977</f>
        <v>0</v>
      </c>
      <c r="E978" s="828">
        <f t="shared" si="23"/>
        <v>0</v>
      </c>
      <c r="F978" s="828">
        <f t="shared" si="23"/>
        <v>38491.97</v>
      </c>
    </row>
    <row r="981" spans="1:6" ht="30" customHeight="1">
      <c r="A981" s="206" t="s">
        <v>396</v>
      </c>
      <c r="B981" s="206"/>
      <c r="C981" s="206"/>
      <c r="D981" s="206"/>
      <c r="E981" s="829"/>
      <c r="F981" s="829"/>
    </row>
    <row r="983" spans="1:6" ht="15">
      <c r="A983" s="299" t="s">
        <v>397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398</v>
      </c>
      <c r="D985" s="304" t="s">
        <v>399</v>
      </c>
    </row>
    <row r="986" spans="1:6" ht="14.25" thickBot="1">
      <c r="A986" s="479" t="s">
        <v>400</v>
      </c>
      <c r="B986" s="830"/>
      <c r="C986" s="831">
        <v>114</v>
      </c>
      <c r="D986" s="831">
        <v>108</v>
      </c>
    </row>
    <row r="989" spans="1:6" ht="24" customHeight="1">
      <c r="A989" s="299" t="s">
        <v>401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402</v>
      </c>
      <c r="B991" s="818" t="s">
        <v>403</v>
      </c>
      <c r="C991" s="818" t="s">
        <v>151</v>
      </c>
      <c r="D991" s="214" t="s">
        <v>404</v>
      </c>
      <c r="E991" s="213" t="s">
        <v>405</v>
      </c>
    </row>
    <row r="992" spans="1:6">
      <c r="A992" s="832" t="s">
        <v>80</v>
      </c>
      <c r="B992" s="246" t="s">
        <v>406</v>
      </c>
      <c r="C992" s="246">
        <v>0</v>
      </c>
      <c r="D992" s="246" t="s">
        <v>406</v>
      </c>
      <c r="E992" s="246" t="s">
        <v>406</v>
      </c>
    </row>
    <row r="993" spans="1:5">
      <c r="A993" s="833" t="s">
        <v>81</v>
      </c>
      <c r="B993" s="231"/>
      <c r="C993" s="231"/>
      <c r="D993" s="230"/>
      <c r="E993" s="231"/>
    </row>
    <row r="994" spans="1:5">
      <c r="A994" s="833" t="s">
        <v>407</v>
      </c>
      <c r="B994" s="231"/>
      <c r="C994" s="231"/>
      <c r="D994" s="230"/>
      <c r="E994" s="231"/>
    </row>
    <row r="995" spans="1:5">
      <c r="A995" s="833" t="s">
        <v>408</v>
      </c>
      <c r="B995" s="231"/>
      <c r="C995" s="231"/>
      <c r="D995" s="230"/>
      <c r="E995" s="231"/>
    </row>
    <row r="996" spans="1:5">
      <c r="A996" s="833" t="s">
        <v>409</v>
      </c>
      <c r="B996" s="231"/>
      <c r="C996" s="231"/>
      <c r="D996" s="230"/>
      <c r="E996" s="231"/>
    </row>
    <row r="997" spans="1:5">
      <c r="A997" s="833" t="s">
        <v>410</v>
      </c>
      <c r="B997" s="231"/>
      <c r="C997" s="231"/>
      <c r="D997" s="230"/>
      <c r="E997" s="231"/>
    </row>
    <row r="998" spans="1:5">
      <c r="A998" s="833" t="s">
        <v>411</v>
      </c>
      <c r="B998" s="231"/>
      <c r="C998" s="231"/>
      <c r="D998" s="230"/>
      <c r="E998" s="231"/>
    </row>
    <row r="999" spans="1:5" ht="14.25" thickBot="1">
      <c r="A999" s="834" t="s">
        <v>412</v>
      </c>
      <c r="B999" s="611"/>
      <c r="C999" s="611"/>
      <c r="D999" s="835"/>
      <c r="E999" s="611"/>
    </row>
    <row r="1010" spans="1:5" ht="14.25">
      <c r="A1010" s="573" t="s">
        <v>413</v>
      </c>
      <c r="B1010" s="836"/>
      <c r="C1010" s="836"/>
      <c r="D1010" s="836"/>
      <c r="E1010" s="836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7" t="s">
        <v>402</v>
      </c>
      <c r="B1012" s="838" t="s">
        <v>403</v>
      </c>
      <c r="C1012" s="838" t="s">
        <v>151</v>
      </c>
      <c r="D1012" s="839" t="s">
        <v>414</v>
      </c>
      <c r="E1012" s="840" t="s">
        <v>405</v>
      </c>
    </row>
    <row r="1013" spans="1:5">
      <c r="A1013" s="832" t="s">
        <v>80</v>
      </c>
      <c r="B1013" s="246" t="s">
        <v>406</v>
      </c>
      <c r="C1013" s="246">
        <v>0</v>
      </c>
      <c r="D1013" s="246" t="s">
        <v>406</v>
      </c>
      <c r="E1013" s="246" t="s">
        <v>406</v>
      </c>
    </row>
    <row r="1014" spans="1:5">
      <c r="A1014" s="833" t="s">
        <v>81</v>
      </c>
      <c r="B1014" s="231"/>
      <c r="C1014" s="231"/>
      <c r="D1014" s="230"/>
      <c r="E1014" s="231"/>
    </row>
    <row r="1015" spans="1:5">
      <c r="A1015" s="833" t="s">
        <v>407</v>
      </c>
      <c r="B1015" s="231"/>
      <c r="C1015" s="231"/>
      <c r="D1015" s="230"/>
      <c r="E1015" s="231"/>
    </row>
    <row r="1016" spans="1:5">
      <c r="A1016" s="833" t="s">
        <v>408</v>
      </c>
      <c r="B1016" s="231"/>
      <c r="C1016" s="231"/>
      <c r="D1016" s="230"/>
      <c r="E1016" s="231"/>
    </row>
    <row r="1017" spans="1:5">
      <c r="A1017" s="833" t="s">
        <v>409</v>
      </c>
      <c r="B1017" s="231"/>
      <c r="C1017" s="231"/>
      <c r="D1017" s="230"/>
      <c r="E1017" s="231"/>
    </row>
    <row r="1018" spans="1:5">
      <c r="A1018" s="833" t="s">
        <v>410</v>
      </c>
      <c r="B1018" s="231"/>
      <c r="C1018" s="231"/>
      <c r="D1018" s="230"/>
      <c r="E1018" s="231"/>
    </row>
    <row r="1019" spans="1:5">
      <c r="A1019" s="833" t="s">
        <v>411</v>
      </c>
      <c r="B1019" s="231"/>
      <c r="C1019" s="231"/>
      <c r="D1019" s="230"/>
      <c r="E1019" s="231"/>
    </row>
    <row r="1020" spans="1:5" ht="14.25" thickBot="1">
      <c r="A1020" s="834" t="s">
        <v>412</v>
      </c>
      <c r="B1020" s="611"/>
      <c r="C1020" s="611"/>
      <c r="D1020" s="835"/>
      <c r="E1020" s="611"/>
    </row>
    <row r="1028" spans="1:7" ht="15">
      <c r="A1028" s="841"/>
      <c r="B1028" s="841"/>
      <c r="C1028" s="842"/>
      <c r="D1028" s="843"/>
      <c r="E1028" s="841"/>
      <c r="F1028" s="841"/>
    </row>
    <row r="1029" spans="1:7" ht="15">
      <c r="A1029" s="844" t="s">
        <v>415</v>
      </c>
      <c r="B1029" s="844"/>
      <c r="C1029" s="842">
        <v>45733</v>
      </c>
      <c r="D1029" s="842"/>
      <c r="E1029" s="844"/>
      <c r="F1029" s="843" t="s">
        <v>416</v>
      </c>
      <c r="G1029" s="843"/>
    </row>
    <row r="1030" spans="1:7" ht="15">
      <c r="A1030" s="844" t="s">
        <v>417</v>
      </c>
      <c r="B1030" s="335"/>
      <c r="C1030" s="843" t="s">
        <v>418</v>
      </c>
      <c r="D1030" s="845"/>
      <c r="E1030" s="844"/>
      <c r="F1030" s="843" t="s">
        <v>419</v>
      </c>
      <c r="G1030" s="843"/>
    </row>
  </sheetData>
  <sheetProtection algorithmName="SHA-512" hashValue="TDe3fdkvTA3+M/cvWp8+bnN34TWJgY/n9LeuAO/1KJalTHJKhwsrPVau6IfokaZuenVxSI68kwMB2u+IU3sJSg==" saltValue="esIKbb92wLitYWvjcoFvJA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&amp;CZespół Szkoł Nr 36 im. Marcina Kasprzaka, ul. Kasprzaka 19/21, 01-211 Warszawa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2025-04-17T08:14:11Z</dcterms:created>
  <dcterms:modified xsi:type="dcterms:W3CDTF">2025-04-17T08:14:30Z</dcterms:modified>
</cp:coreProperties>
</file>